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Desktop\ERCE\Unique Mineralogy Paper\Revision 1\"/>
    </mc:Choice>
  </mc:AlternateContent>
  <xr:revisionPtr revIDLastSave="0" documentId="13_ncr:1_{803A4E09-5366-428A-8488-FA5F38AD568B}" xr6:coauthVersionLast="47" xr6:coauthVersionMax="47" xr10:uidLastSave="{00000000-0000-0000-0000-000000000000}"/>
  <bookViews>
    <workbookView xWindow="-110" yWindow="-110" windowWidth="19420" windowHeight="11500" xr2:uid="{8EA78878-A7E5-4F62-A28C-C5864FB2EA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9" i="1" l="1"/>
  <c r="AB27" i="1"/>
  <c r="C18" i="1"/>
  <c r="I2" i="1" s="1"/>
  <c r="B18" i="1"/>
  <c r="H2" i="1" s="1"/>
  <c r="V40" i="1" l="1"/>
  <c r="S40" i="1"/>
  <c r="I3" i="1"/>
  <c r="H3" i="1"/>
  <c r="H5" i="1" s="1"/>
</calcChain>
</file>

<file path=xl/sharedStrings.xml><?xml version="1.0" encoding="utf-8"?>
<sst xmlns="http://schemas.openxmlformats.org/spreadsheetml/2006/main" count="24" uniqueCount="16">
  <si>
    <t>Pore Size Dist</t>
  </si>
  <si>
    <t>%Pore Vol</t>
  </si>
  <si>
    <t>Sample 1</t>
  </si>
  <si>
    <t>Sample 2</t>
  </si>
  <si>
    <t>&gt;1.5</t>
  </si>
  <si>
    <t>Macropore</t>
  </si>
  <si>
    <t>Micropore</t>
  </si>
  <si>
    <t>&lt;0.03</t>
  </si>
  <si>
    <t>%</t>
  </si>
  <si>
    <t>S1</t>
  </si>
  <si>
    <t>S2</t>
  </si>
  <si>
    <t>meso</t>
  </si>
  <si>
    <t>Cumulative Freq</t>
  </si>
  <si>
    <t>%Pore Vol Sorted</t>
  </si>
  <si>
    <t>Sample 1 Cumulative</t>
  </si>
  <si>
    <t>Sample 2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</si>
</sst>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43C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6303809481442"/>
          <c:y val="9.0501574956729003E-2"/>
          <c:w val="0.83950149769414428"/>
          <c:h val="0.68899373242475759"/>
        </c:manualLayout>
      </c:layout>
      <c:barChart>
        <c:barDir val="col"/>
        <c:grouping val="clustered"/>
        <c:varyColors val="0"/>
        <c:ser>
          <c:idx val="0"/>
          <c:order val="0"/>
          <c:tx>
            <c:v>Sample 1</c:v>
          </c:tx>
          <c:spPr>
            <a:solidFill>
              <a:srgbClr val="00B050"/>
            </a:solidFill>
            <a:ln w="25400">
              <a:solidFill>
                <a:schemeClr val="tx1"/>
              </a:solidFill>
            </a:ln>
            <a:effectLst/>
          </c:spPr>
          <c:invertIfNegative val="0"/>
          <c:cat>
            <c:numRef>
              <c:f>Sheet1!$A$3:$A$17</c:f>
              <c:numCache>
                <c:formatCode>General</c:formatCode>
                <c:ptCount val="15"/>
                <c:pt idx="0">
                  <c:v>1.2500000000000001E-2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0.05</c:v>
                </c:pt>
                <c:pt idx="4">
                  <c:v>9.4E-2</c:v>
                </c:pt>
                <c:pt idx="5">
                  <c:v>0.15</c:v>
                </c:pt>
                <c:pt idx="6">
                  <c:v>0.3</c:v>
                </c:pt>
                <c:pt idx="7">
                  <c:v>0.375</c:v>
                </c:pt>
                <c:pt idx="8">
                  <c:v>0.5</c:v>
                </c:pt>
                <c:pt idx="9">
                  <c:v>0.75</c:v>
                </c:pt>
                <c:pt idx="10">
                  <c:v>1.07</c:v>
                </c:pt>
                <c:pt idx="11">
                  <c:v>1.5</c:v>
                </c:pt>
                <c:pt idx="12">
                  <c:v>2.5</c:v>
                </c:pt>
                <c:pt idx="13">
                  <c:v>3.75</c:v>
                </c:pt>
                <c:pt idx="14">
                  <c:v>7.5</c:v>
                </c:pt>
              </c:numCache>
            </c:numRef>
          </c:cat>
          <c:val>
            <c:numRef>
              <c:f>Sheet1!$B$3:$B$17</c:f>
              <c:numCache>
                <c:formatCode>General</c:formatCode>
                <c:ptCount val="15"/>
                <c:pt idx="0">
                  <c:v>5</c:v>
                </c:pt>
                <c:pt idx="1">
                  <c:v>12</c:v>
                </c:pt>
                <c:pt idx="2">
                  <c:v>1</c:v>
                </c:pt>
                <c:pt idx="3">
                  <c:v>0.1</c:v>
                </c:pt>
                <c:pt idx="4">
                  <c:v>6.5</c:v>
                </c:pt>
                <c:pt idx="5">
                  <c:v>6.5</c:v>
                </c:pt>
                <c:pt idx="6">
                  <c:v>4.5</c:v>
                </c:pt>
                <c:pt idx="7">
                  <c:v>0.1</c:v>
                </c:pt>
                <c:pt idx="8">
                  <c:v>2.5</c:v>
                </c:pt>
                <c:pt idx="9">
                  <c:v>1.5</c:v>
                </c:pt>
                <c:pt idx="10">
                  <c:v>1.5</c:v>
                </c:pt>
                <c:pt idx="11">
                  <c:v>0.1</c:v>
                </c:pt>
                <c:pt idx="12">
                  <c:v>1</c:v>
                </c:pt>
                <c:pt idx="13">
                  <c:v>30</c:v>
                </c:pt>
                <c:pt idx="1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7-4085-855D-D66608C7751A}"/>
            </c:ext>
          </c:extLst>
        </c:ser>
        <c:ser>
          <c:idx val="1"/>
          <c:order val="1"/>
          <c:tx>
            <c:v>Sample 2</c:v>
          </c:tx>
          <c:spPr>
            <a:solidFill>
              <a:schemeClr val="accent2">
                <a:lumMod val="50000"/>
              </a:schemeClr>
            </a:solidFill>
            <a:ln w="25400">
              <a:solidFill>
                <a:schemeClr val="tx1"/>
              </a:solidFill>
            </a:ln>
            <a:effectLst/>
          </c:spPr>
          <c:invertIfNegative val="0"/>
          <c:cat>
            <c:numRef>
              <c:f>Sheet1!$A$3:$A$17</c:f>
              <c:numCache>
                <c:formatCode>General</c:formatCode>
                <c:ptCount val="15"/>
                <c:pt idx="0">
                  <c:v>1.2500000000000001E-2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0.05</c:v>
                </c:pt>
                <c:pt idx="4">
                  <c:v>9.4E-2</c:v>
                </c:pt>
                <c:pt idx="5">
                  <c:v>0.15</c:v>
                </c:pt>
                <c:pt idx="6">
                  <c:v>0.3</c:v>
                </c:pt>
                <c:pt idx="7">
                  <c:v>0.375</c:v>
                </c:pt>
                <c:pt idx="8">
                  <c:v>0.5</c:v>
                </c:pt>
                <c:pt idx="9">
                  <c:v>0.75</c:v>
                </c:pt>
                <c:pt idx="10">
                  <c:v>1.07</c:v>
                </c:pt>
                <c:pt idx="11">
                  <c:v>1.5</c:v>
                </c:pt>
                <c:pt idx="12">
                  <c:v>2.5</c:v>
                </c:pt>
                <c:pt idx="13">
                  <c:v>3.75</c:v>
                </c:pt>
                <c:pt idx="14">
                  <c:v>7.5</c:v>
                </c:pt>
              </c:numCache>
            </c:numRef>
          </c:cat>
          <c:val>
            <c:numRef>
              <c:f>Sheet1!$C$3:$C$17</c:f>
              <c:numCache>
                <c:formatCode>General</c:formatCode>
                <c:ptCount val="15"/>
                <c:pt idx="0">
                  <c:v>0.1</c:v>
                </c:pt>
                <c:pt idx="1">
                  <c:v>0.1</c:v>
                </c:pt>
                <c:pt idx="2">
                  <c:v>86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0.3</c:v>
                </c:pt>
                <c:pt idx="8">
                  <c:v>2</c:v>
                </c:pt>
                <c:pt idx="9">
                  <c:v>0.4</c:v>
                </c:pt>
                <c:pt idx="10">
                  <c:v>1</c:v>
                </c:pt>
                <c:pt idx="11">
                  <c:v>11.3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7-4085-855D-D66608C77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2032543"/>
        <c:axId val="62037119"/>
      </c:barChart>
      <c:catAx>
        <c:axId val="6203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Pore Radius</a:t>
                </a:r>
                <a:r>
                  <a:rPr lang="en-SG" baseline="0"/>
                  <a:t> (</a:t>
                </a:r>
                <a:r>
                  <a:rPr lang="en-SG" baseline="0">
                    <a:latin typeface="Symbol" panose="05050102010706020507" pitchFamily="18" charset="2"/>
                  </a:rPr>
                  <a:t>m</a:t>
                </a:r>
                <a:r>
                  <a:rPr lang="en-SG" baseline="0"/>
                  <a:t>m)</a:t>
                </a:r>
                <a:endParaRPr lang="en-SG"/>
              </a:p>
            </c:rich>
          </c:tx>
          <c:layout>
            <c:manualLayout>
              <c:xMode val="edge"/>
              <c:yMode val="edge"/>
              <c:x val="0.32323094147129916"/>
              <c:y val="0.908211429685976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7119"/>
        <c:crossesAt val="0.1"/>
        <c:auto val="1"/>
        <c:lblAlgn val="ctr"/>
        <c:lblOffset val="100"/>
        <c:tickMarkSkip val="1"/>
        <c:noMultiLvlLbl val="0"/>
      </c:catAx>
      <c:valAx>
        <c:axId val="620371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% Pore</a:t>
                </a:r>
                <a:r>
                  <a:rPr lang="en-SG" baseline="0"/>
                  <a:t> Volume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761740587511308"/>
          <c:y val="0.10945142974740796"/>
          <c:w val="0.19569709506650651"/>
          <c:h val="0.19765668554157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SG">
                <a:solidFill>
                  <a:schemeClr val="bg1"/>
                </a:solidFill>
              </a:rPr>
              <a:t> Cumulative</a:t>
            </a:r>
            <a:r>
              <a:rPr lang="en-SG" baseline="0">
                <a:solidFill>
                  <a:schemeClr val="bg1"/>
                </a:solidFill>
              </a:rPr>
              <a:t> Pore Radius Plot</a:t>
            </a:r>
            <a:endParaRPr lang="en-SG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33145676974712363"/>
          <c:y val="1.088977617222652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Sample 1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Sheet1!$R$25:$R$39</c:f>
              <c:numCache>
                <c:formatCode>General</c:formatCode>
                <c:ptCount val="15"/>
                <c:pt idx="0">
                  <c:v>1.2500000000000001E-2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0.05</c:v>
                </c:pt>
                <c:pt idx="4">
                  <c:v>9.4E-2</c:v>
                </c:pt>
                <c:pt idx="5">
                  <c:v>0.15</c:v>
                </c:pt>
                <c:pt idx="6">
                  <c:v>0.3</c:v>
                </c:pt>
                <c:pt idx="7">
                  <c:v>0.375</c:v>
                </c:pt>
                <c:pt idx="8">
                  <c:v>0.5</c:v>
                </c:pt>
                <c:pt idx="9">
                  <c:v>0.75</c:v>
                </c:pt>
                <c:pt idx="10">
                  <c:v>1.07</c:v>
                </c:pt>
                <c:pt idx="11">
                  <c:v>1.5</c:v>
                </c:pt>
                <c:pt idx="12">
                  <c:v>2.5</c:v>
                </c:pt>
                <c:pt idx="13">
                  <c:v>3.75</c:v>
                </c:pt>
                <c:pt idx="14">
                  <c:v>7.5</c:v>
                </c:pt>
              </c:numCache>
            </c:numRef>
          </c:xVal>
          <c:yVal>
            <c:numRef>
              <c:f>Sheet1!$U$25:$U$39</c:f>
              <c:numCache>
                <c:formatCode>General</c:formatCode>
                <c:ptCount val="15"/>
                <c:pt idx="0">
                  <c:v>95.014955134596207</c:v>
                </c:pt>
                <c:pt idx="1">
                  <c:v>83.050847457627114</c:v>
                </c:pt>
                <c:pt idx="2">
                  <c:v>82.053838484546361</c:v>
                </c:pt>
                <c:pt idx="3">
                  <c:v>81.954137587238279</c:v>
                </c:pt>
                <c:pt idx="4">
                  <c:v>75.473579262213363</c:v>
                </c:pt>
                <c:pt idx="5">
                  <c:v>68.993020937188433</c:v>
                </c:pt>
                <c:pt idx="6">
                  <c:v>64.506480558325023</c:v>
                </c:pt>
                <c:pt idx="7">
                  <c:v>64.406779661016941</c:v>
                </c:pt>
                <c:pt idx="8">
                  <c:v>61.914257228315051</c:v>
                </c:pt>
                <c:pt idx="9">
                  <c:v>60.418743768693915</c:v>
                </c:pt>
                <c:pt idx="10">
                  <c:v>58.923230309072778</c:v>
                </c:pt>
                <c:pt idx="11">
                  <c:v>58.823529411764703</c:v>
                </c:pt>
                <c:pt idx="12">
                  <c:v>57.826520438683943</c:v>
                </c:pt>
                <c:pt idx="13">
                  <c:v>27.916251246261211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BC1-478A-97D6-EEA5EC09B148}"/>
            </c:ext>
          </c:extLst>
        </c:ser>
        <c:ser>
          <c:idx val="5"/>
          <c:order val="1"/>
          <c:tx>
            <c:v>Sample 2</c:v>
          </c:tx>
          <c:spPr>
            <a:ln>
              <a:solidFill>
                <a:srgbClr val="843C0C"/>
              </a:solidFill>
            </a:ln>
          </c:spPr>
          <c:marker>
            <c:symbol val="none"/>
          </c:marker>
          <c:xVal>
            <c:numRef>
              <c:f>Sheet1!$R$25:$R$39</c:f>
              <c:numCache>
                <c:formatCode>General</c:formatCode>
                <c:ptCount val="15"/>
                <c:pt idx="0">
                  <c:v>1.2500000000000001E-2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0.05</c:v>
                </c:pt>
                <c:pt idx="4">
                  <c:v>9.4E-2</c:v>
                </c:pt>
                <c:pt idx="5">
                  <c:v>0.15</c:v>
                </c:pt>
                <c:pt idx="6">
                  <c:v>0.3</c:v>
                </c:pt>
                <c:pt idx="7">
                  <c:v>0.375</c:v>
                </c:pt>
                <c:pt idx="8">
                  <c:v>0.5</c:v>
                </c:pt>
                <c:pt idx="9">
                  <c:v>0.75</c:v>
                </c:pt>
                <c:pt idx="10">
                  <c:v>1.07</c:v>
                </c:pt>
                <c:pt idx="11">
                  <c:v>1.5</c:v>
                </c:pt>
                <c:pt idx="12">
                  <c:v>2.5</c:v>
                </c:pt>
                <c:pt idx="13">
                  <c:v>3.75</c:v>
                </c:pt>
                <c:pt idx="14">
                  <c:v>7.5</c:v>
                </c:pt>
              </c:numCache>
            </c:numRef>
          </c:xVal>
          <c:yVal>
            <c:numRef>
              <c:f>Sheet1!$X$25:$X$39</c:f>
              <c:numCache>
                <c:formatCode>General</c:formatCode>
                <c:ptCount val="15"/>
                <c:pt idx="0">
                  <c:v>99.905213270142184</c:v>
                </c:pt>
                <c:pt idx="1">
                  <c:v>99.810426540284354</c:v>
                </c:pt>
                <c:pt idx="2">
                  <c:v>18.293838862559241</c:v>
                </c:pt>
                <c:pt idx="3">
                  <c:v>17.345971563981038</c:v>
                </c:pt>
                <c:pt idx="4">
                  <c:v>16.398104265402836</c:v>
                </c:pt>
                <c:pt idx="5">
                  <c:v>15.450236966824633</c:v>
                </c:pt>
                <c:pt idx="6">
                  <c:v>14.50236966824643</c:v>
                </c:pt>
                <c:pt idx="7">
                  <c:v>14.218009478672968</c:v>
                </c:pt>
                <c:pt idx="8">
                  <c:v>12.322274881516563</c:v>
                </c:pt>
                <c:pt idx="9">
                  <c:v>11.943127962085285</c:v>
                </c:pt>
                <c:pt idx="10">
                  <c:v>10.995260663507082</c:v>
                </c:pt>
                <c:pt idx="11">
                  <c:v>0.28436018957343379</c:v>
                </c:pt>
                <c:pt idx="12">
                  <c:v>0.18957345971561779</c:v>
                </c:pt>
                <c:pt idx="13">
                  <c:v>9.4786729857801788E-2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BC1-478A-97D6-EEA5EC09B148}"/>
            </c:ext>
          </c:extLst>
        </c:ser>
        <c:ser>
          <c:idx val="6"/>
          <c:order val="2"/>
          <c:tx>
            <c:v>line 0.03</c:v>
          </c:tx>
          <c:spPr>
            <a:ln>
              <a:solidFill>
                <a:schemeClr val="bg2">
                  <a:lumMod val="2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Sheet1!$U$42:$U$43</c:f>
              <c:numCache>
                <c:formatCode>General</c:formatCode>
                <c:ptCount val="2"/>
                <c:pt idx="0">
                  <c:v>0.03</c:v>
                </c:pt>
                <c:pt idx="1">
                  <c:v>0.03</c:v>
                </c:pt>
              </c:numCache>
            </c:numRef>
          </c:xVal>
          <c:yVal>
            <c:numRef>
              <c:f>Sheet1!$T$42:$T$43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BC1-478A-97D6-EEA5EC09B148}"/>
            </c:ext>
          </c:extLst>
        </c:ser>
        <c:ser>
          <c:idx val="7"/>
          <c:order val="3"/>
          <c:tx>
            <c:v>line 1.5</c:v>
          </c:tx>
          <c:spPr>
            <a:ln>
              <a:solidFill>
                <a:schemeClr val="bg2">
                  <a:lumMod val="2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Sheet1!$V$42:$V$43</c:f>
              <c:numCache>
                <c:formatCode>General</c:formatCode>
                <c:ptCount val="2"/>
                <c:pt idx="0">
                  <c:v>1.5</c:v>
                </c:pt>
                <c:pt idx="1">
                  <c:v>1.5</c:v>
                </c:pt>
              </c:numCache>
            </c:numRef>
          </c:xVal>
          <c:yVal>
            <c:numRef>
              <c:f>Sheet1!$T$42:$T$43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BC1-478A-97D6-EEA5EC09B148}"/>
            </c:ext>
          </c:extLst>
        </c:ser>
        <c:ser>
          <c:idx val="0"/>
          <c:order val="4"/>
          <c:tx>
            <c:v>Sample 1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Sheet1!$R$25:$R$39</c:f>
              <c:numCache>
                <c:formatCode>General</c:formatCode>
                <c:ptCount val="15"/>
                <c:pt idx="0">
                  <c:v>1.2500000000000001E-2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0.05</c:v>
                </c:pt>
                <c:pt idx="4">
                  <c:v>9.4E-2</c:v>
                </c:pt>
                <c:pt idx="5">
                  <c:v>0.15</c:v>
                </c:pt>
                <c:pt idx="6">
                  <c:v>0.3</c:v>
                </c:pt>
                <c:pt idx="7">
                  <c:v>0.375</c:v>
                </c:pt>
                <c:pt idx="8">
                  <c:v>0.5</c:v>
                </c:pt>
                <c:pt idx="9">
                  <c:v>0.75</c:v>
                </c:pt>
                <c:pt idx="10">
                  <c:v>1.07</c:v>
                </c:pt>
                <c:pt idx="11">
                  <c:v>1.5</c:v>
                </c:pt>
                <c:pt idx="12">
                  <c:v>2.5</c:v>
                </c:pt>
                <c:pt idx="13">
                  <c:v>3.75</c:v>
                </c:pt>
                <c:pt idx="14">
                  <c:v>7.5</c:v>
                </c:pt>
              </c:numCache>
            </c:numRef>
          </c:xVal>
          <c:yVal>
            <c:numRef>
              <c:f>Sheet1!$U$25:$U$39</c:f>
              <c:numCache>
                <c:formatCode>General</c:formatCode>
                <c:ptCount val="15"/>
                <c:pt idx="0">
                  <c:v>95.014955134596207</c:v>
                </c:pt>
                <c:pt idx="1">
                  <c:v>83.050847457627114</c:v>
                </c:pt>
                <c:pt idx="2">
                  <c:v>82.053838484546361</c:v>
                </c:pt>
                <c:pt idx="3">
                  <c:v>81.954137587238279</c:v>
                </c:pt>
                <c:pt idx="4">
                  <c:v>75.473579262213363</c:v>
                </c:pt>
                <c:pt idx="5">
                  <c:v>68.993020937188433</c:v>
                </c:pt>
                <c:pt idx="6">
                  <c:v>64.506480558325023</c:v>
                </c:pt>
                <c:pt idx="7">
                  <c:v>64.406779661016941</c:v>
                </c:pt>
                <c:pt idx="8">
                  <c:v>61.914257228315051</c:v>
                </c:pt>
                <c:pt idx="9">
                  <c:v>60.418743768693915</c:v>
                </c:pt>
                <c:pt idx="10">
                  <c:v>58.923230309072778</c:v>
                </c:pt>
                <c:pt idx="11">
                  <c:v>58.823529411764703</c:v>
                </c:pt>
                <c:pt idx="12">
                  <c:v>57.826520438683943</c:v>
                </c:pt>
                <c:pt idx="13">
                  <c:v>27.916251246261211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BC1-478A-97D6-EEA5EC09B148}"/>
            </c:ext>
          </c:extLst>
        </c:ser>
        <c:ser>
          <c:idx val="1"/>
          <c:order val="5"/>
          <c:tx>
            <c:v>Sample 2</c:v>
          </c:tx>
          <c:spPr>
            <a:ln w="19050" cap="rnd">
              <a:solidFill>
                <a:srgbClr val="843C0C"/>
              </a:solidFill>
              <a:round/>
            </a:ln>
            <a:effectLst/>
          </c:spPr>
          <c:marker>
            <c:symbol val="none"/>
          </c:marker>
          <c:xVal>
            <c:numRef>
              <c:f>Sheet1!$R$25:$R$39</c:f>
              <c:numCache>
                <c:formatCode>General</c:formatCode>
                <c:ptCount val="15"/>
                <c:pt idx="0">
                  <c:v>1.2500000000000001E-2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0.05</c:v>
                </c:pt>
                <c:pt idx="4">
                  <c:v>9.4E-2</c:v>
                </c:pt>
                <c:pt idx="5">
                  <c:v>0.15</c:v>
                </c:pt>
                <c:pt idx="6">
                  <c:v>0.3</c:v>
                </c:pt>
                <c:pt idx="7">
                  <c:v>0.375</c:v>
                </c:pt>
                <c:pt idx="8">
                  <c:v>0.5</c:v>
                </c:pt>
                <c:pt idx="9">
                  <c:v>0.75</c:v>
                </c:pt>
                <c:pt idx="10">
                  <c:v>1.07</c:v>
                </c:pt>
                <c:pt idx="11">
                  <c:v>1.5</c:v>
                </c:pt>
                <c:pt idx="12">
                  <c:v>2.5</c:v>
                </c:pt>
                <c:pt idx="13">
                  <c:v>3.75</c:v>
                </c:pt>
                <c:pt idx="14">
                  <c:v>7.5</c:v>
                </c:pt>
              </c:numCache>
            </c:numRef>
          </c:xVal>
          <c:yVal>
            <c:numRef>
              <c:f>Sheet1!$X$25:$X$39</c:f>
              <c:numCache>
                <c:formatCode>General</c:formatCode>
                <c:ptCount val="15"/>
                <c:pt idx="0">
                  <c:v>99.905213270142184</c:v>
                </c:pt>
                <c:pt idx="1">
                  <c:v>99.810426540284354</c:v>
                </c:pt>
                <c:pt idx="2">
                  <c:v>18.293838862559241</c:v>
                </c:pt>
                <c:pt idx="3">
                  <c:v>17.345971563981038</c:v>
                </c:pt>
                <c:pt idx="4">
                  <c:v>16.398104265402836</c:v>
                </c:pt>
                <c:pt idx="5">
                  <c:v>15.450236966824633</c:v>
                </c:pt>
                <c:pt idx="6">
                  <c:v>14.50236966824643</c:v>
                </c:pt>
                <c:pt idx="7">
                  <c:v>14.218009478672968</c:v>
                </c:pt>
                <c:pt idx="8">
                  <c:v>12.322274881516563</c:v>
                </c:pt>
                <c:pt idx="9">
                  <c:v>11.943127962085285</c:v>
                </c:pt>
                <c:pt idx="10">
                  <c:v>10.995260663507082</c:v>
                </c:pt>
                <c:pt idx="11">
                  <c:v>0.28436018957343379</c:v>
                </c:pt>
                <c:pt idx="12">
                  <c:v>0.18957345971561779</c:v>
                </c:pt>
                <c:pt idx="13">
                  <c:v>9.4786729857801788E-2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BC1-478A-97D6-EEA5EC09B148}"/>
            </c:ext>
          </c:extLst>
        </c:ser>
        <c:ser>
          <c:idx val="2"/>
          <c:order val="6"/>
          <c:tx>
            <c:v>line 0.03</c:v>
          </c:tx>
          <c:spPr>
            <a:ln w="19050" cap="rnd">
              <a:solidFill>
                <a:schemeClr val="bg2">
                  <a:lumMod val="2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Sheet1!$U$42:$U$43</c:f>
              <c:numCache>
                <c:formatCode>General</c:formatCode>
                <c:ptCount val="2"/>
                <c:pt idx="0">
                  <c:v>0.03</c:v>
                </c:pt>
                <c:pt idx="1">
                  <c:v>0.03</c:v>
                </c:pt>
              </c:numCache>
            </c:numRef>
          </c:xVal>
          <c:yVal>
            <c:numRef>
              <c:f>Sheet1!$T$42:$T$43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BC1-478A-97D6-EEA5EC09B148}"/>
            </c:ext>
          </c:extLst>
        </c:ser>
        <c:ser>
          <c:idx val="3"/>
          <c:order val="7"/>
          <c:tx>
            <c:v>line 1.5</c:v>
          </c:tx>
          <c:spPr>
            <a:ln w="19050" cap="rnd">
              <a:solidFill>
                <a:schemeClr val="bg2">
                  <a:lumMod val="2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Sheet1!$V$42:$V$43</c:f>
              <c:numCache>
                <c:formatCode>General</c:formatCode>
                <c:ptCount val="2"/>
                <c:pt idx="0">
                  <c:v>1.5</c:v>
                </c:pt>
                <c:pt idx="1">
                  <c:v>1.5</c:v>
                </c:pt>
              </c:numCache>
            </c:numRef>
          </c:xVal>
          <c:yVal>
            <c:numRef>
              <c:f>Sheet1!$T$42:$T$43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BC1-478A-97D6-EEA5EC09B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733824"/>
        <c:axId val="364442784"/>
      </c:scatterChart>
      <c:valAx>
        <c:axId val="721733824"/>
        <c:scaling>
          <c:logBase val="10"/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SG"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Pore Radius (</a:t>
                </a:r>
                <a:r>
                  <a:rPr lang="en-SG"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Symbol" panose="05050102010706020507" pitchFamily="18" charset="2"/>
                  </a:rPr>
                  <a:t>m</a:t>
                </a:r>
                <a:r>
                  <a:rPr lang="en-SG"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m)</a:t>
                </a:r>
              </a:p>
            </c:rich>
          </c:tx>
          <c:layout>
            <c:manualLayout>
              <c:xMode val="edge"/>
              <c:yMode val="edge"/>
              <c:x val="0.38551434424659398"/>
              <c:y val="0.911847261885826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442784"/>
        <c:crosses val="autoZero"/>
        <c:crossBetween val="midCat"/>
      </c:valAx>
      <c:valAx>
        <c:axId val="364442784"/>
        <c:scaling>
          <c:orientation val="minMax"/>
          <c:max val="1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600"/>
                  <a:t>% </a:t>
                </a:r>
                <a:r>
                  <a:rPr lang="en-SG" sz="1600" baseline="0"/>
                  <a:t> Pore Volume</a:t>
                </a:r>
                <a:endParaRPr lang="en-SG" sz="16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33824"/>
        <c:crosses val="autoZero"/>
        <c:crossBetween val="midCat"/>
      </c:valAx>
    </c:plotArea>
    <c:legend>
      <c:legendPos val="t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6316205896180441"/>
          <c:y val="0.32118044316244243"/>
          <c:w val="0.28533675805631681"/>
          <c:h val="4.922971982835312E-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</xdr:colOff>
      <xdr:row>1</xdr:row>
      <xdr:rowOff>78105</xdr:rowOff>
    </xdr:from>
    <xdr:to>
      <xdr:col>24</xdr:col>
      <xdr:colOff>323834</xdr:colOff>
      <xdr:row>19</xdr:row>
      <xdr:rowOff>72411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BCCE87E7-5125-40A0-A7BF-6EF3EC1D735D}"/>
            </a:ext>
          </a:extLst>
        </xdr:cNvPr>
        <xdr:cNvGrpSpPr/>
      </xdr:nvGrpSpPr>
      <xdr:grpSpPr>
        <a:xfrm>
          <a:off x="11077575" y="258022"/>
          <a:ext cx="8148092" cy="3232806"/>
          <a:chOff x="4999483" y="1022251"/>
          <a:chExt cx="3355032" cy="3191048"/>
        </a:xfrm>
      </xdr:grpSpPr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DCC6223C-56EA-4E0F-A4B9-9B7ACDA44DA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12345" t="50156" r="47862"/>
          <a:stretch/>
        </xdr:blipFill>
        <xdr:spPr>
          <a:xfrm rot="5400000">
            <a:off x="5625990" y="529542"/>
            <a:ext cx="1733855" cy="2719273"/>
          </a:xfrm>
          <a:prstGeom prst="rect">
            <a:avLst/>
          </a:prstGeom>
        </xdr:spPr>
      </xdr:pic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0EFFBA0B-2126-4E6B-A034-E374C22145D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24159" t="11807" r="67439" b="77374"/>
          <a:stretch/>
        </xdr:blipFill>
        <xdr:spPr>
          <a:xfrm rot="5400000">
            <a:off x="6980053" y="972393"/>
            <a:ext cx="454525" cy="732811"/>
          </a:xfrm>
          <a:prstGeom prst="rect">
            <a:avLst/>
          </a:prstGeom>
        </xdr:spPr>
      </xdr:pic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EBC37B13-D158-42B8-B1C1-3572757127C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59248" t="15150" r="1955" b="17913"/>
          <a:stretch/>
        </xdr:blipFill>
        <xdr:spPr>
          <a:xfrm rot="5460000">
            <a:off x="5962306" y="1821091"/>
            <a:ext cx="1429385" cy="3355032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485775</xdr:colOff>
      <xdr:row>1</xdr:row>
      <xdr:rowOff>173355</xdr:rowOff>
    </xdr:from>
    <xdr:to>
      <xdr:col>18</xdr:col>
      <xdr:colOff>154616</xdr:colOff>
      <xdr:row>19</xdr:row>
      <xdr:rowOff>146389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DA91FF0-FCA3-485E-B0A6-AB467345A5E6}"/>
            </a:ext>
          </a:extLst>
        </xdr:cNvPr>
        <xdr:cNvGrpSpPr/>
      </xdr:nvGrpSpPr>
      <xdr:grpSpPr>
        <a:xfrm>
          <a:off x="6444192" y="353272"/>
          <a:ext cx="6209341" cy="3211534"/>
          <a:chOff x="469414" y="1051648"/>
          <a:chExt cx="4769204" cy="3124791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A89E428E-F0E0-4600-8AFA-8BD22EF8221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61149" t="13897" r="6063" b="10931"/>
          <a:stretch/>
        </xdr:blipFill>
        <xdr:spPr>
          <a:xfrm rot="5400000">
            <a:off x="1489630" y="1711696"/>
            <a:ext cx="1444527" cy="3484959"/>
          </a:xfrm>
          <a:prstGeom prst="rect">
            <a:avLst/>
          </a:prstGeom>
        </xdr:spPr>
      </xdr:pic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24BB0B81-BFD0-45CB-800C-9AFA1AD75D06}"/>
              </a:ext>
            </a:extLst>
          </xdr:cNvPr>
          <xdr:cNvGrpSpPr/>
        </xdr:nvGrpSpPr>
        <xdr:grpSpPr>
          <a:xfrm>
            <a:off x="598982" y="1051648"/>
            <a:ext cx="2562098" cy="1652427"/>
            <a:chOff x="598982" y="1051648"/>
            <a:chExt cx="2562098" cy="1652427"/>
          </a:xfrm>
        </xdr:grpSpPr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A08796CE-CF0E-497B-B595-A5FDE870632B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/>
            <a:srcRect l="11239" t="48772" r="43982"/>
            <a:stretch/>
          </xdr:blipFill>
          <xdr:spPr>
            <a:xfrm rot="5400000">
              <a:off x="1053817" y="596813"/>
              <a:ext cx="1652427" cy="2562098"/>
            </a:xfrm>
            <a:prstGeom prst="rect">
              <a:avLst/>
            </a:prstGeom>
          </xdr:spPr>
        </xdr:pic>
        <xdr:pic>
          <xdr:nvPicPr>
            <xdr:cNvPr id="8" name="Picture 7">
              <a:extLst>
                <a:ext uri="{FF2B5EF4-FFF2-40B4-BE49-F238E27FC236}">
                  <a16:creationId xmlns:a16="http://schemas.microsoft.com/office/drawing/2014/main" id="{B2332703-F753-4B8A-9E0F-0B1E6B49230B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/>
            <a:srcRect l="29533" t="7896" r="64846" b="83418"/>
            <a:stretch/>
          </xdr:blipFill>
          <xdr:spPr>
            <a:xfrm rot="5400000">
              <a:off x="2410449" y="990586"/>
              <a:ext cx="409875" cy="751439"/>
            </a:xfrm>
            <a:prstGeom prst="rect">
              <a:avLst/>
            </a:prstGeom>
          </xdr:spPr>
        </xdr:pic>
      </xdr:grpSp>
      <xdr:cxnSp macro="">
        <xdr:nvCxnSpPr>
          <xdr:cNvPr id="5" name="Straight Arrow Connector 4">
            <a:extLst>
              <a:ext uri="{FF2B5EF4-FFF2-40B4-BE49-F238E27FC236}">
                <a16:creationId xmlns:a16="http://schemas.microsoft.com/office/drawing/2014/main" id="{0724E199-7BEB-457A-B2A5-248A5EF4946E}"/>
              </a:ext>
            </a:extLst>
          </xdr:cNvPr>
          <xdr:cNvCxnSpPr>
            <a:cxnSpLocks/>
          </xdr:cNvCxnSpPr>
        </xdr:nvCxnSpPr>
        <xdr:spPr>
          <a:xfrm flipV="1">
            <a:off x="1705542" y="1555348"/>
            <a:ext cx="3141797" cy="773277"/>
          </a:xfrm>
          <a:prstGeom prst="straightConnector1">
            <a:avLst/>
          </a:prstGeom>
          <a:ln w="22225">
            <a:solidFill>
              <a:srgbClr val="FF0000"/>
            </a:solidFill>
            <a:prstDash val="dashDot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FD2AC31F-EDFC-4B25-973D-BCFC07AACE40}"/>
              </a:ext>
            </a:extLst>
          </xdr:cNvPr>
          <xdr:cNvCxnSpPr>
            <a:cxnSpLocks/>
          </xdr:cNvCxnSpPr>
        </xdr:nvCxnSpPr>
        <xdr:spPr>
          <a:xfrm flipV="1">
            <a:off x="1788305" y="2355108"/>
            <a:ext cx="3450313" cy="79868"/>
          </a:xfrm>
          <a:prstGeom prst="straightConnector1">
            <a:avLst/>
          </a:prstGeom>
          <a:ln w="22225">
            <a:solidFill>
              <a:srgbClr val="FF0000"/>
            </a:solidFill>
            <a:prstDash val="dashDot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624840</xdr:colOff>
      <xdr:row>20</xdr:row>
      <xdr:rowOff>68579</xdr:rowOff>
    </xdr:from>
    <xdr:to>
      <xdr:col>9</xdr:col>
      <xdr:colOff>171450</xdr:colOff>
      <xdr:row>37</xdr:row>
      <xdr:rowOff>85724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CB0A4E92-AAE9-4862-A086-D0890843B263}"/>
            </a:ext>
          </a:extLst>
        </xdr:cNvPr>
        <xdr:cNvGrpSpPr/>
      </xdr:nvGrpSpPr>
      <xdr:grpSpPr>
        <a:xfrm>
          <a:off x="624840" y="3666912"/>
          <a:ext cx="5505027" cy="3075729"/>
          <a:chOff x="624840" y="3878579"/>
          <a:chExt cx="5394960" cy="3255645"/>
        </a:xfrm>
      </xdr:grpSpPr>
      <xdr:graphicFrame macro="">
        <xdr:nvGraphicFramePr>
          <xdr:cNvPr id="14" name="Chart 13">
            <a:extLst>
              <a:ext uri="{FF2B5EF4-FFF2-40B4-BE49-F238E27FC236}">
                <a16:creationId xmlns:a16="http://schemas.microsoft.com/office/drawing/2014/main" id="{F116E019-AB64-B6E8-E8C1-5F998ECC73D1}"/>
              </a:ext>
            </a:extLst>
          </xdr:cNvPr>
          <xdr:cNvGraphicFramePr/>
        </xdr:nvGraphicFramePr>
        <xdr:xfrm>
          <a:off x="624840" y="3878579"/>
          <a:ext cx="5394960" cy="32556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68C15318-5579-0E69-7983-3E782725ED5D}"/>
              </a:ext>
            </a:extLst>
          </xdr:cNvPr>
          <xdr:cNvCxnSpPr/>
        </xdr:nvCxnSpPr>
        <xdr:spPr>
          <a:xfrm>
            <a:off x="2286000" y="4200525"/>
            <a:ext cx="0" cy="2200275"/>
          </a:xfrm>
          <a:prstGeom prst="line">
            <a:avLst/>
          </a:prstGeom>
          <a:ln>
            <a:prstDash val="dash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20" name="Straight Connector 19">
            <a:extLst>
              <a:ext uri="{FF2B5EF4-FFF2-40B4-BE49-F238E27FC236}">
                <a16:creationId xmlns:a16="http://schemas.microsoft.com/office/drawing/2014/main" id="{6F318816-2F3D-41AF-906F-12A9ADEA279C}"/>
              </a:ext>
            </a:extLst>
          </xdr:cNvPr>
          <xdr:cNvCxnSpPr/>
        </xdr:nvCxnSpPr>
        <xdr:spPr>
          <a:xfrm>
            <a:off x="4686300" y="4200525"/>
            <a:ext cx="0" cy="2200275"/>
          </a:xfrm>
          <a:prstGeom prst="line">
            <a:avLst/>
          </a:prstGeom>
          <a:ln>
            <a:prstDash val="dash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BF618DB3-5C14-FF70-84BD-8C77BD61D884}"/>
              </a:ext>
            </a:extLst>
          </xdr:cNvPr>
          <xdr:cNvSpPr txBox="1"/>
        </xdr:nvSpPr>
        <xdr:spPr>
          <a:xfrm>
            <a:off x="1276350" y="3914775"/>
            <a:ext cx="99155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SG" sz="1100"/>
              <a:t>Microporosity</a:t>
            </a:r>
          </a:p>
        </xdr:txBody>
      </xdr:sp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288A38AF-A681-412D-9AA3-F58E0AF42541}"/>
              </a:ext>
            </a:extLst>
          </xdr:cNvPr>
          <xdr:cNvSpPr txBox="1"/>
        </xdr:nvSpPr>
        <xdr:spPr>
          <a:xfrm>
            <a:off x="4743450" y="3905250"/>
            <a:ext cx="102675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SG" sz="1100"/>
              <a:t>Macroporosity</a:t>
            </a:r>
          </a:p>
        </xdr:txBody>
      </xdr:sp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EAF2F0FF-8FF8-4867-BC07-7D771F6B3379}"/>
              </a:ext>
            </a:extLst>
          </xdr:cNvPr>
          <xdr:cNvSpPr txBox="1"/>
        </xdr:nvSpPr>
        <xdr:spPr>
          <a:xfrm>
            <a:off x="2914650" y="3905250"/>
            <a:ext cx="97571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SG" sz="1100"/>
              <a:t>Mesoporosity</a:t>
            </a:r>
          </a:p>
        </xdr:txBody>
      </xdr:sp>
    </xdr:grpSp>
    <xdr:clientData/>
  </xdr:twoCellAnchor>
  <xdr:twoCellAnchor>
    <xdr:from>
      <xdr:col>7</xdr:col>
      <xdr:colOff>581908</xdr:colOff>
      <xdr:row>32</xdr:row>
      <xdr:rowOff>23319</xdr:rowOff>
    </xdr:from>
    <xdr:to>
      <xdr:col>17</xdr:col>
      <xdr:colOff>190500</xdr:colOff>
      <xdr:row>58</xdr:row>
      <xdr:rowOff>10411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44AB22D-45D8-0167-1221-29BB9B394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550757</xdr:colOff>
      <xdr:row>33</xdr:row>
      <xdr:rowOff>110911</xdr:rowOff>
    </xdr:from>
    <xdr:to>
      <xdr:col>10</xdr:col>
      <xdr:colOff>370794</xdr:colOff>
      <xdr:row>35</xdr:row>
      <xdr:rowOff>1018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3C58585E-0F32-48BF-A2E8-17373F3E62DC}"/>
            </a:ext>
          </a:extLst>
        </xdr:cNvPr>
        <xdr:cNvSpPr txBox="1"/>
      </xdr:nvSpPr>
      <xdr:spPr>
        <a:xfrm>
          <a:off x="5895340" y="6048161"/>
          <a:ext cx="1047704" cy="2499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SG" sz="1100"/>
            <a:t>Macroporosity</a:t>
          </a:r>
        </a:p>
      </xdr:txBody>
    </xdr:sp>
    <xdr:clientData/>
  </xdr:twoCellAnchor>
  <xdr:twoCellAnchor>
    <xdr:from>
      <xdr:col>12</xdr:col>
      <xdr:colOff>53340</xdr:colOff>
      <xdr:row>33</xdr:row>
      <xdr:rowOff>121496</xdr:rowOff>
    </xdr:from>
    <xdr:to>
      <xdr:col>13</xdr:col>
      <xdr:colOff>435129</xdr:colOff>
      <xdr:row>35</xdr:row>
      <xdr:rowOff>11603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9460347-87FC-4A0E-B310-09345E22E719}"/>
            </a:ext>
          </a:extLst>
        </xdr:cNvPr>
        <xdr:cNvSpPr txBox="1"/>
      </xdr:nvSpPr>
      <xdr:spPr>
        <a:xfrm>
          <a:off x="8647007" y="6058746"/>
          <a:ext cx="995622" cy="2499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SG" sz="1100"/>
            <a:t>Mesoporosity</a:t>
          </a:r>
        </a:p>
      </xdr:txBody>
    </xdr:sp>
    <xdr:clientData/>
  </xdr:twoCellAnchor>
  <xdr:twoCellAnchor>
    <xdr:from>
      <xdr:col>15</xdr:col>
      <xdr:colOff>180338</xdr:colOff>
      <xdr:row>33</xdr:row>
      <xdr:rowOff>121496</xdr:rowOff>
    </xdr:from>
    <xdr:to>
      <xdr:col>16</xdr:col>
      <xdr:colOff>578287</xdr:colOff>
      <xdr:row>35</xdr:row>
      <xdr:rowOff>11603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C9E49BFE-DCF5-412B-9908-7A95E3B7EB51}"/>
            </a:ext>
          </a:extLst>
        </xdr:cNvPr>
        <xdr:cNvSpPr txBox="1"/>
      </xdr:nvSpPr>
      <xdr:spPr>
        <a:xfrm>
          <a:off x="10615505" y="6058746"/>
          <a:ext cx="1011782" cy="2499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SG" sz="1100"/>
            <a:t>Microporosity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CCBC8-1383-4905-BA40-919448AA27B6}">
  <dimension ref="A1:AB43"/>
  <sheetViews>
    <sheetView tabSelected="1" topLeftCell="A19" zoomScale="60" workbookViewId="0">
      <selection activeCell="T58" sqref="T58"/>
    </sheetView>
  </sheetViews>
  <sheetFormatPr defaultRowHeight="14.5" x14ac:dyDescent="0.35"/>
  <cols>
    <col min="1" max="1" width="13.1796875" bestFit="1" customWidth="1"/>
    <col min="6" max="6" width="10.54296875" bestFit="1" customWidth="1"/>
    <col min="11" max="11" width="13.1796875" bestFit="1" customWidth="1"/>
    <col min="12" max="12" width="15.7265625" bestFit="1" customWidth="1"/>
    <col min="18" max="18" width="11.90625" bestFit="1" customWidth="1"/>
    <col min="19" max="19" width="9.1796875" bestFit="1" customWidth="1"/>
    <col min="20" max="20" width="18.36328125" bestFit="1" customWidth="1"/>
    <col min="21" max="21" width="18.36328125" customWidth="1"/>
    <col min="23" max="23" width="18.453125" bestFit="1" customWidth="1"/>
    <col min="24" max="24" width="18.453125" customWidth="1"/>
  </cols>
  <sheetData>
    <row r="1" spans="1:9" x14ac:dyDescent="0.35">
      <c r="A1" t="s">
        <v>0</v>
      </c>
      <c r="B1" t="s">
        <v>1</v>
      </c>
      <c r="G1" t="s">
        <v>8</v>
      </c>
      <c r="H1" t="s">
        <v>9</v>
      </c>
      <c r="I1" t="s">
        <v>10</v>
      </c>
    </row>
    <row r="2" spans="1:9" x14ac:dyDescent="0.35">
      <c r="B2" t="s">
        <v>2</v>
      </c>
      <c r="C2" t="s">
        <v>3</v>
      </c>
      <c r="F2" t="s">
        <v>5</v>
      </c>
      <c r="G2" t="s">
        <v>4</v>
      </c>
      <c r="H2" s="3">
        <f>SUM(B14:B17)/B18*100</f>
        <v>58.923230309072771</v>
      </c>
      <c r="I2" s="3">
        <f>C14/C18*100</f>
        <v>10.721062618595829</v>
      </c>
    </row>
    <row r="3" spans="1:9" x14ac:dyDescent="0.35">
      <c r="A3">
        <v>1.2500000000000001E-2</v>
      </c>
      <c r="B3">
        <v>5</v>
      </c>
      <c r="C3">
        <v>0.1</v>
      </c>
      <c r="D3" s="1"/>
      <c r="F3" t="s">
        <v>6</v>
      </c>
      <c r="G3" t="s">
        <v>7</v>
      </c>
      <c r="H3" s="3">
        <f>SUM(B3:B5)/B18*100</f>
        <v>17.946161515453639</v>
      </c>
      <c r="I3" s="3">
        <f>C5/C18*100</f>
        <v>81.593927893738154</v>
      </c>
    </row>
    <row r="4" spans="1:9" x14ac:dyDescent="0.35">
      <c r="A4">
        <v>1.4999999999999999E-2</v>
      </c>
      <c r="B4">
        <v>12</v>
      </c>
      <c r="C4" s="2">
        <v>0.1</v>
      </c>
      <c r="D4" s="1"/>
    </row>
    <row r="5" spans="1:9" x14ac:dyDescent="0.35">
      <c r="A5">
        <v>0.03</v>
      </c>
      <c r="B5">
        <v>1</v>
      </c>
      <c r="C5" s="2">
        <v>86</v>
      </c>
      <c r="D5" s="1"/>
      <c r="F5" t="s">
        <v>11</v>
      </c>
      <c r="H5">
        <f>100-H2-H3</f>
        <v>23.13060817547359</v>
      </c>
    </row>
    <row r="6" spans="1:9" x14ac:dyDescent="0.35">
      <c r="A6">
        <v>0.05</v>
      </c>
      <c r="B6">
        <v>0.1</v>
      </c>
      <c r="C6" s="3">
        <v>1</v>
      </c>
    </row>
    <row r="7" spans="1:9" x14ac:dyDescent="0.35">
      <c r="A7">
        <v>9.4E-2</v>
      </c>
      <c r="B7">
        <v>6.5</v>
      </c>
      <c r="C7" s="3">
        <v>1</v>
      </c>
    </row>
    <row r="8" spans="1:9" x14ac:dyDescent="0.35">
      <c r="A8">
        <v>0.15</v>
      </c>
      <c r="B8">
        <v>6.5</v>
      </c>
      <c r="C8" s="3">
        <v>1</v>
      </c>
    </row>
    <row r="9" spans="1:9" x14ac:dyDescent="0.35">
      <c r="A9">
        <v>0.3</v>
      </c>
      <c r="B9">
        <v>4.5</v>
      </c>
      <c r="C9" s="3">
        <v>1</v>
      </c>
    </row>
    <row r="10" spans="1:9" x14ac:dyDescent="0.35">
      <c r="A10">
        <v>0.375</v>
      </c>
      <c r="B10">
        <v>0.1</v>
      </c>
      <c r="C10" s="3">
        <v>0.3</v>
      </c>
    </row>
    <row r="11" spans="1:9" x14ac:dyDescent="0.35">
      <c r="A11">
        <v>0.5</v>
      </c>
      <c r="B11">
        <v>2.5</v>
      </c>
      <c r="C11" s="3">
        <v>2</v>
      </c>
    </row>
    <row r="12" spans="1:9" x14ac:dyDescent="0.35">
      <c r="A12">
        <v>0.75</v>
      </c>
      <c r="B12">
        <v>1.5</v>
      </c>
      <c r="C12" s="3">
        <v>0.4</v>
      </c>
    </row>
    <row r="13" spans="1:9" x14ac:dyDescent="0.35">
      <c r="A13">
        <v>1.07</v>
      </c>
      <c r="B13">
        <v>1.5</v>
      </c>
      <c r="C13" s="3">
        <v>1</v>
      </c>
    </row>
    <row r="14" spans="1:9" x14ac:dyDescent="0.35">
      <c r="A14">
        <v>1.5</v>
      </c>
      <c r="B14">
        <v>0.1</v>
      </c>
      <c r="C14" s="2">
        <v>11.3</v>
      </c>
      <c r="D14" s="1"/>
    </row>
    <row r="15" spans="1:9" x14ac:dyDescent="0.35">
      <c r="A15">
        <v>2.5</v>
      </c>
      <c r="B15">
        <v>1</v>
      </c>
      <c r="C15" s="2">
        <v>0.1</v>
      </c>
      <c r="D15" s="1"/>
    </row>
    <row r="16" spans="1:9" x14ac:dyDescent="0.35">
      <c r="A16">
        <v>3.75</v>
      </c>
      <c r="B16">
        <v>30</v>
      </c>
      <c r="C16" s="2">
        <v>0.1</v>
      </c>
      <c r="D16" s="1"/>
    </row>
    <row r="17" spans="1:28" x14ac:dyDescent="0.35">
      <c r="A17">
        <v>7.5</v>
      </c>
      <c r="B17">
        <v>28</v>
      </c>
      <c r="C17" s="2">
        <v>0.1</v>
      </c>
      <c r="D17" s="1"/>
    </row>
    <row r="18" spans="1:28" x14ac:dyDescent="0.35">
      <c r="B18">
        <f>SUM(B3:B17)</f>
        <v>100.30000000000001</v>
      </c>
      <c r="C18">
        <f>SUM(C4:C17)</f>
        <v>105.39999999999998</v>
      </c>
    </row>
    <row r="23" spans="1:28" x14ac:dyDescent="0.35">
      <c r="K23" t="s">
        <v>0</v>
      </c>
      <c r="L23" t="s">
        <v>13</v>
      </c>
      <c r="M23" t="s">
        <v>12</v>
      </c>
      <c r="O23" t="s">
        <v>0</v>
      </c>
      <c r="P23" t="s">
        <v>3</v>
      </c>
      <c r="R23" t="s">
        <v>0</v>
      </c>
      <c r="S23" t="s">
        <v>1</v>
      </c>
    </row>
    <row r="24" spans="1:28" x14ac:dyDescent="0.35">
      <c r="L24" t="s">
        <v>2</v>
      </c>
      <c r="O24">
        <v>1.2500000000000001E-2</v>
      </c>
      <c r="P24">
        <v>0.1</v>
      </c>
      <c r="S24" s="5" t="s">
        <v>2</v>
      </c>
      <c r="T24" s="5" t="s">
        <v>14</v>
      </c>
      <c r="U24" s="5"/>
      <c r="V24" s="6" t="s">
        <v>3</v>
      </c>
      <c r="W24" s="6" t="s">
        <v>15</v>
      </c>
      <c r="X24" s="6"/>
    </row>
    <row r="25" spans="1:28" x14ac:dyDescent="0.35">
      <c r="K25">
        <v>0.05</v>
      </c>
      <c r="L25">
        <v>0.1</v>
      </c>
      <c r="O25">
        <v>1.4999999999999999E-2</v>
      </c>
      <c r="P25" s="2">
        <v>0.1</v>
      </c>
      <c r="R25">
        <v>1.2500000000000001E-2</v>
      </c>
      <c r="S25" s="5">
        <v>4.9850448654037889</v>
      </c>
      <c r="T25" s="5">
        <v>4.9850448654037889</v>
      </c>
      <c r="U25" s="5">
        <v>95.014955134596207</v>
      </c>
      <c r="V25" s="6">
        <v>9.4786729857819912E-2</v>
      </c>
      <c r="W25" s="6">
        <v>9.4786729857819912E-2</v>
      </c>
      <c r="X25" s="6">
        <v>99.905213270142184</v>
      </c>
    </row>
    <row r="26" spans="1:28" x14ac:dyDescent="0.35">
      <c r="K26">
        <v>0.375</v>
      </c>
      <c r="L26">
        <v>0.1</v>
      </c>
      <c r="O26">
        <v>2.5</v>
      </c>
      <c r="P26" s="2">
        <v>0.1</v>
      </c>
      <c r="R26">
        <v>1.4999999999999999E-2</v>
      </c>
      <c r="S26" s="5">
        <v>11.964107676969093</v>
      </c>
      <c r="T26" s="5">
        <v>16.949152542372882</v>
      </c>
      <c r="U26" s="5">
        <v>83.050847457627114</v>
      </c>
      <c r="V26" s="6">
        <v>9.4786729857819912E-2</v>
      </c>
      <c r="W26" s="6">
        <v>0.18957345971563982</v>
      </c>
      <c r="X26" s="6">
        <v>99.810426540284354</v>
      </c>
    </row>
    <row r="27" spans="1:28" x14ac:dyDescent="0.35">
      <c r="K27">
        <v>1.5</v>
      </c>
      <c r="L27">
        <v>0.1</v>
      </c>
      <c r="O27">
        <v>3.75</v>
      </c>
      <c r="P27" s="2">
        <v>0.1</v>
      </c>
      <c r="R27">
        <v>0.03</v>
      </c>
      <c r="S27" s="5">
        <v>0.99700897308075775</v>
      </c>
      <c r="T27" s="5">
        <v>17.946161515453639</v>
      </c>
      <c r="U27" s="5">
        <v>82.053838484546361</v>
      </c>
      <c r="V27" s="6">
        <v>81.516587677725113</v>
      </c>
      <c r="W27" s="6">
        <v>81.706161137440759</v>
      </c>
      <c r="X27" s="6">
        <v>18.293838862559241</v>
      </c>
      <c r="AB27">
        <f>100/100.3</f>
        <v>0.99700897308075775</v>
      </c>
    </row>
    <row r="28" spans="1:28" x14ac:dyDescent="0.35">
      <c r="K28">
        <v>0.03</v>
      </c>
      <c r="L28">
        <v>1</v>
      </c>
      <c r="O28">
        <v>7.5</v>
      </c>
      <c r="P28" s="2">
        <v>0.1</v>
      </c>
      <c r="R28">
        <v>0.05</v>
      </c>
      <c r="S28" s="5">
        <v>9.9700897308075784E-2</v>
      </c>
      <c r="T28" s="5">
        <v>18.045862412761714</v>
      </c>
      <c r="U28" s="5">
        <v>81.954137587238279</v>
      </c>
      <c r="V28" s="6">
        <v>0.94786729857819907</v>
      </c>
      <c r="W28" s="6">
        <v>82.654028436018962</v>
      </c>
      <c r="X28" s="6">
        <v>17.345971563981038</v>
      </c>
    </row>
    <row r="29" spans="1:28" x14ac:dyDescent="0.35">
      <c r="K29">
        <v>2.5</v>
      </c>
      <c r="L29">
        <v>1</v>
      </c>
      <c r="O29">
        <v>0.375</v>
      </c>
      <c r="P29" s="3">
        <v>0.3</v>
      </c>
      <c r="R29">
        <v>9.4E-2</v>
      </c>
      <c r="S29" s="5">
        <v>6.4805583250249255</v>
      </c>
      <c r="T29" s="5">
        <v>24.526420737786641</v>
      </c>
      <c r="U29" s="5">
        <v>75.473579262213363</v>
      </c>
      <c r="V29" s="6">
        <v>0.94786729857819907</v>
      </c>
      <c r="W29" s="6">
        <v>83.601895734597164</v>
      </c>
      <c r="X29" s="6">
        <v>16.398104265402836</v>
      </c>
      <c r="AB29">
        <f>100/105.5</f>
        <v>0.94786729857819907</v>
      </c>
    </row>
    <row r="30" spans="1:28" x14ac:dyDescent="0.35">
      <c r="K30">
        <v>0.75</v>
      </c>
      <c r="L30">
        <v>1.5</v>
      </c>
      <c r="O30">
        <v>0.75</v>
      </c>
      <c r="P30" s="3">
        <v>0.4</v>
      </c>
      <c r="R30">
        <v>0.15</v>
      </c>
      <c r="S30" s="5">
        <v>6.4805583250249255</v>
      </c>
      <c r="T30" s="5">
        <v>31.006979062811567</v>
      </c>
      <c r="U30" s="5">
        <v>68.993020937188433</v>
      </c>
      <c r="V30" s="6">
        <v>0.94786729857819907</v>
      </c>
      <c r="W30" s="6">
        <v>84.549763033175367</v>
      </c>
      <c r="X30" s="6">
        <v>15.450236966824633</v>
      </c>
    </row>
    <row r="31" spans="1:28" x14ac:dyDescent="0.35">
      <c r="K31">
        <v>1.07</v>
      </c>
      <c r="L31">
        <v>1.5</v>
      </c>
      <c r="O31">
        <v>0.05</v>
      </c>
      <c r="P31" s="3">
        <v>1</v>
      </c>
      <c r="R31">
        <v>0.3</v>
      </c>
      <c r="S31" s="5">
        <v>4.4865403788634097</v>
      </c>
      <c r="T31" s="5">
        <v>35.493519441674977</v>
      </c>
      <c r="U31" s="5">
        <v>64.506480558325023</v>
      </c>
      <c r="V31" s="6">
        <v>0.94786729857819907</v>
      </c>
      <c r="W31" s="6">
        <v>85.49763033175357</v>
      </c>
      <c r="X31" s="6">
        <v>14.50236966824643</v>
      </c>
    </row>
    <row r="32" spans="1:28" x14ac:dyDescent="0.35">
      <c r="K32">
        <v>0.5</v>
      </c>
      <c r="L32">
        <v>2.5</v>
      </c>
      <c r="O32">
        <v>9.4E-2</v>
      </c>
      <c r="P32" s="3">
        <v>1</v>
      </c>
      <c r="R32">
        <v>0.375</v>
      </c>
      <c r="S32" s="5">
        <v>9.9700897308075784E-2</v>
      </c>
      <c r="T32" s="5">
        <v>35.593220338983052</v>
      </c>
      <c r="U32" s="5">
        <v>64.406779661016941</v>
      </c>
      <c r="V32" s="6">
        <v>0.28436018957345971</v>
      </c>
      <c r="W32" s="6">
        <v>85.781990521327032</v>
      </c>
      <c r="X32" s="6">
        <v>14.218009478672968</v>
      </c>
    </row>
    <row r="33" spans="11:24" x14ac:dyDescent="0.35">
      <c r="K33">
        <v>0.3</v>
      </c>
      <c r="L33">
        <v>4.5</v>
      </c>
      <c r="O33">
        <v>0.15</v>
      </c>
      <c r="P33" s="3">
        <v>1</v>
      </c>
      <c r="R33">
        <v>0.5</v>
      </c>
      <c r="S33" s="5">
        <v>2.4925224327018944</v>
      </c>
      <c r="T33" s="5">
        <v>38.085742771684949</v>
      </c>
      <c r="U33" s="5">
        <v>61.914257228315051</v>
      </c>
      <c r="V33" s="6">
        <v>1.8957345971563981</v>
      </c>
      <c r="W33" s="6">
        <v>87.677725118483437</v>
      </c>
      <c r="X33" s="6">
        <v>12.322274881516563</v>
      </c>
    </row>
    <row r="34" spans="11:24" x14ac:dyDescent="0.35">
      <c r="K34">
        <v>1.2500000000000001E-2</v>
      </c>
      <c r="L34">
        <v>5</v>
      </c>
      <c r="O34">
        <v>0.3</v>
      </c>
      <c r="P34" s="3">
        <v>1</v>
      </c>
      <c r="R34">
        <v>0.75</v>
      </c>
      <c r="S34" s="5">
        <v>1.4955134596211366</v>
      </c>
      <c r="T34" s="5">
        <v>39.581256231306085</v>
      </c>
      <c r="U34" s="5">
        <v>60.418743768693915</v>
      </c>
      <c r="V34" s="6">
        <v>0.37914691943127965</v>
      </c>
      <c r="W34" s="6">
        <v>88.056872037914715</v>
      </c>
      <c r="X34" s="6">
        <v>11.943127962085285</v>
      </c>
    </row>
    <row r="35" spans="11:24" x14ac:dyDescent="0.35">
      <c r="K35">
        <v>9.4E-2</v>
      </c>
      <c r="L35">
        <v>6.5</v>
      </c>
      <c r="O35">
        <v>1.07</v>
      </c>
      <c r="P35" s="3">
        <v>1</v>
      </c>
      <c r="R35">
        <v>1.07</v>
      </c>
      <c r="S35" s="5">
        <v>1.4955134596211366</v>
      </c>
      <c r="T35" s="5">
        <v>41.076769690927222</v>
      </c>
      <c r="U35" s="5">
        <v>58.923230309072778</v>
      </c>
      <c r="V35" s="6">
        <v>0.94786729857819907</v>
      </c>
      <c r="W35" s="6">
        <v>89.004739336492918</v>
      </c>
      <c r="X35" s="6">
        <v>10.995260663507082</v>
      </c>
    </row>
    <row r="36" spans="11:24" x14ac:dyDescent="0.35">
      <c r="K36">
        <v>0.15</v>
      </c>
      <c r="L36">
        <v>6.5</v>
      </c>
      <c r="O36">
        <v>0.5</v>
      </c>
      <c r="P36" s="3">
        <v>2</v>
      </c>
      <c r="R36">
        <v>1.5</v>
      </c>
      <c r="S36" s="5">
        <v>9.9700897308075784E-2</v>
      </c>
      <c r="T36" s="5">
        <v>41.176470588235297</v>
      </c>
      <c r="U36" s="5">
        <v>58.823529411764703</v>
      </c>
      <c r="V36" s="6">
        <v>10.71090047393365</v>
      </c>
      <c r="W36" s="6">
        <v>99.715639810426566</v>
      </c>
      <c r="X36" s="6">
        <v>0.28436018957343379</v>
      </c>
    </row>
    <row r="37" spans="11:24" x14ac:dyDescent="0.35">
      <c r="K37">
        <v>1.4999999999999999E-2</v>
      </c>
      <c r="L37">
        <v>12</v>
      </c>
      <c r="O37">
        <v>1.5</v>
      </c>
      <c r="P37" s="2">
        <v>11.3</v>
      </c>
      <c r="R37">
        <v>2.5</v>
      </c>
      <c r="S37" s="5">
        <v>0.99700897308075775</v>
      </c>
      <c r="T37" s="5">
        <v>42.173479561316057</v>
      </c>
      <c r="U37" s="5">
        <v>57.826520438683943</v>
      </c>
      <c r="V37" s="6">
        <v>9.4786729857819912E-2</v>
      </c>
      <c r="W37" s="6">
        <v>99.810426540284382</v>
      </c>
      <c r="X37" s="6">
        <v>0.18957345971561779</v>
      </c>
    </row>
    <row r="38" spans="11:24" x14ac:dyDescent="0.35">
      <c r="K38">
        <v>7.5</v>
      </c>
      <c r="L38">
        <v>28</v>
      </c>
      <c r="O38">
        <v>0.03</v>
      </c>
      <c r="P38" s="2">
        <v>86</v>
      </c>
      <c r="R38">
        <v>3.75</v>
      </c>
      <c r="S38" s="5">
        <v>29.910269192422732</v>
      </c>
      <c r="T38" s="5">
        <v>72.083748753738789</v>
      </c>
      <c r="U38" s="5">
        <v>27.916251246261211</v>
      </c>
      <c r="V38" s="6">
        <v>9.4786729857819912E-2</v>
      </c>
      <c r="W38" s="6">
        <v>99.905213270142198</v>
      </c>
      <c r="X38" s="6">
        <v>9.4786729857801788E-2</v>
      </c>
    </row>
    <row r="39" spans="11:24" x14ac:dyDescent="0.35">
      <c r="K39">
        <v>3.75</v>
      </c>
      <c r="L39">
        <v>30</v>
      </c>
      <c r="R39">
        <v>7.5</v>
      </c>
      <c r="S39" s="5">
        <v>27.916251246261218</v>
      </c>
      <c r="T39" s="5">
        <v>100</v>
      </c>
      <c r="U39" s="5">
        <v>0</v>
      </c>
      <c r="V39" s="6">
        <v>9.4786729857819912E-2</v>
      </c>
      <c r="W39" s="6">
        <v>100.00000000000001</v>
      </c>
      <c r="X39" s="6">
        <v>0</v>
      </c>
    </row>
    <row r="40" spans="11:24" x14ac:dyDescent="0.35">
      <c r="S40">
        <f>SUM(S25:S39)</f>
        <v>100</v>
      </c>
      <c r="V40" s="4">
        <f>SUM(V25:V39)</f>
        <v>100.00000000000001</v>
      </c>
    </row>
    <row r="42" spans="11:24" x14ac:dyDescent="0.35">
      <c r="T42" s="5">
        <v>0</v>
      </c>
      <c r="U42" s="5">
        <v>0.03</v>
      </c>
      <c r="V42" s="6">
        <v>1.5</v>
      </c>
    </row>
    <row r="43" spans="11:24" x14ac:dyDescent="0.35">
      <c r="T43" s="5">
        <v>100</v>
      </c>
      <c r="U43" s="5">
        <v>0.03</v>
      </c>
      <c r="V43" s="6">
        <v>1.5</v>
      </c>
    </row>
  </sheetData>
  <sortState xmlns:xlrd2="http://schemas.microsoft.com/office/spreadsheetml/2017/richdata2" ref="O24:P39">
    <sortCondition ref="P24:P3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Munish Kumar</dc:creator>
  <cp:lastModifiedBy>Ryan</cp:lastModifiedBy>
  <dcterms:created xsi:type="dcterms:W3CDTF">2023-03-08T08:48:38Z</dcterms:created>
  <dcterms:modified xsi:type="dcterms:W3CDTF">2023-08-08T08:12:42Z</dcterms:modified>
</cp:coreProperties>
</file>