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S:\Users\Ryan\Papers\Opaline Data &amp; Reports\"/>
    </mc:Choice>
  </mc:AlternateContent>
  <xr:revisionPtr revIDLastSave="0" documentId="13_ncr:1_{84236072-8F12-4A04-85C8-8B18B7C648F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rnpt" sheetId="1" r:id="rId1"/>
    <sheet name="plotdata" sheetId="2" r:id="rId2"/>
    <sheet name="rawdata" sheetId="4" r:id="rId3"/>
    <sheet name="how_to_read_Ternary_Diagram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R3" i="4"/>
  <c r="R4" i="4"/>
  <c r="R5" i="4"/>
  <c r="R6" i="4"/>
  <c r="R7" i="4"/>
  <c r="R8" i="4"/>
  <c r="R9" i="4"/>
  <c r="R10" i="4"/>
  <c r="R11" i="4"/>
  <c r="R12" i="4"/>
  <c r="R13" i="4"/>
  <c r="R2" i="4"/>
  <c r="Q13" i="4"/>
  <c r="Q12" i="4"/>
  <c r="Q11" i="4"/>
  <c r="Q10" i="4"/>
  <c r="Q9" i="4"/>
  <c r="Q8" i="4"/>
  <c r="Q7" i="4"/>
  <c r="Q6" i="4"/>
  <c r="Q5" i="4"/>
  <c r="Q4" i="4"/>
  <c r="Q3" i="4"/>
  <c r="Q2" i="4"/>
  <c r="P13" i="4"/>
  <c r="P12" i="4"/>
  <c r="P11" i="4"/>
  <c r="P9" i="4"/>
  <c r="P10" i="4"/>
  <c r="P8" i="4"/>
  <c r="P3" i="4"/>
  <c r="P4" i="4"/>
  <c r="P5" i="4"/>
  <c r="P6" i="4"/>
  <c r="P7" i="4"/>
  <c r="P2" i="4"/>
  <c r="O3" i="4"/>
  <c r="O4" i="4"/>
  <c r="O5" i="4"/>
  <c r="O6" i="4"/>
  <c r="O7" i="4"/>
  <c r="O8" i="4"/>
  <c r="O9" i="4"/>
  <c r="O10" i="4"/>
  <c r="O11" i="4"/>
  <c r="O12" i="4"/>
  <c r="O13" i="4"/>
  <c r="O2" i="4"/>
  <c r="E4" i="2"/>
  <c r="H4" i="2" s="1"/>
  <c r="F4" i="2"/>
  <c r="G4" i="2"/>
  <c r="E5" i="2"/>
  <c r="H5" i="2" s="1"/>
  <c r="F5" i="2"/>
  <c r="G5" i="2"/>
  <c r="E6" i="2"/>
  <c r="H6" i="2" s="1"/>
  <c r="F6" i="2"/>
  <c r="J6" i="2"/>
  <c r="G6" i="2"/>
  <c r="E7" i="2"/>
  <c r="H7" i="2" s="1"/>
  <c r="K7" i="2"/>
  <c r="F7" i="2"/>
  <c r="J7" i="2"/>
  <c r="G7" i="2"/>
  <c r="E8" i="2"/>
  <c r="F8" i="2"/>
  <c r="J8" i="2"/>
  <c r="G8" i="2"/>
  <c r="E9" i="2"/>
  <c r="H9" i="2" s="1"/>
  <c r="F9" i="2"/>
  <c r="G9" i="2"/>
  <c r="E10" i="2"/>
  <c r="H10" i="2" s="1"/>
  <c r="K10" i="2"/>
  <c r="F10" i="2"/>
  <c r="J10" i="2" s="1"/>
  <c r="G10" i="2"/>
  <c r="E11" i="2"/>
  <c r="F11" i="2"/>
  <c r="H11" i="2" s="1"/>
  <c r="G11" i="2"/>
  <c r="K11" i="2"/>
  <c r="E12" i="2"/>
  <c r="F12" i="2"/>
  <c r="G12" i="2"/>
  <c r="H12" i="2" s="1"/>
  <c r="E13" i="2"/>
  <c r="H13" i="2" s="1"/>
  <c r="F13" i="2"/>
  <c r="J13" i="2" s="1"/>
  <c r="G13" i="2"/>
  <c r="E14" i="2"/>
  <c r="J14" i="2" s="1"/>
  <c r="F14" i="2"/>
  <c r="G14" i="2"/>
  <c r="E15" i="2"/>
  <c r="K15" i="2"/>
  <c r="F15" i="2"/>
  <c r="J15" i="2" s="1"/>
  <c r="G15" i="2"/>
  <c r="J11" i="2"/>
  <c r="K14" i="2"/>
  <c r="K12" i="2"/>
  <c r="K8" i="2"/>
  <c r="K6" i="2"/>
  <c r="H8" i="2"/>
  <c r="J4" i="2"/>
  <c r="H14" i="2"/>
  <c r="J5" i="2"/>
  <c r="K5" i="2"/>
  <c r="J12" i="2"/>
  <c r="K13" i="2" l="1"/>
  <c r="H15" i="2"/>
  <c r="K9" i="2"/>
  <c r="K4" i="2"/>
  <c r="J9" i="2"/>
</calcChain>
</file>

<file path=xl/sharedStrings.xml><?xml version="1.0" encoding="utf-8"?>
<sst xmlns="http://schemas.openxmlformats.org/spreadsheetml/2006/main" count="105" uniqueCount="60">
  <si>
    <t>Folk Triangle</t>
  </si>
  <si>
    <t>3 component</t>
  </si>
  <si>
    <t>RAW VALUES</t>
  </si>
  <si>
    <t>NORM VALUES</t>
  </si>
  <si>
    <t>VALS TO PLOT</t>
  </si>
  <si>
    <t>overlay</t>
  </si>
  <si>
    <t>triangle</t>
  </si>
  <si>
    <t>SUM</t>
  </si>
  <si>
    <t>M</t>
  </si>
  <si>
    <t>S</t>
  </si>
  <si>
    <t>Opal</t>
  </si>
  <si>
    <t>Clay</t>
  </si>
  <si>
    <t>SWC
No.</t>
  </si>
  <si>
    <t>DEPTH (m)
MD</t>
  </si>
  <si>
    <t>SEDIMENT CLASSIFICATION</t>
  </si>
  <si>
    <t>Opal-CT</t>
  </si>
  <si>
    <t>Quartz</t>
  </si>
  <si>
    <t>K-Feldspar</t>
  </si>
  <si>
    <t>Plagioclase</t>
  </si>
  <si>
    <t xml:space="preserve">Calcite </t>
  </si>
  <si>
    <t>Pyrite</t>
  </si>
  <si>
    <t>Smectite/ Illite</t>
  </si>
  <si>
    <t>Illite &amp; Mica</t>
  </si>
  <si>
    <t>Kaolinite</t>
  </si>
  <si>
    <t>Zeolite</t>
  </si>
  <si>
    <t>2</t>
  </si>
  <si>
    <t>Opaline Porcelanite/ Clay-Shale</t>
  </si>
  <si>
    <t>PR</t>
  </si>
  <si>
    <t>3</t>
  </si>
  <si>
    <t>Opaline Porcelanite</t>
  </si>
  <si>
    <t>4</t>
  </si>
  <si>
    <t>&lt;1</t>
  </si>
  <si>
    <t>5</t>
  </si>
  <si>
    <t>6</t>
  </si>
  <si>
    <t>Argillaceous Opaline Porcelanite</t>
  </si>
  <si>
    <t>7</t>
  </si>
  <si>
    <t>Opaline Clay-Shale</t>
  </si>
  <si>
    <t>8</t>
  </si>
  <si>
    <t>Clay-Shale</t>
  </si>
  <si>
    <t>9</t>
  </si>
  <si>
    <t>10</t>
  </si>
  <si>
    <t>11</t>
  </si>
  <si>
    <t>14</t>
  </si>
  <si>
    <t>Bioclastic Packstone-Wackestone</t>
  </si>
  <si>
    <t>15</t>
  </si>
  <si>
    <t>Bioclastic Wackestone/ Sandy Argillaceous Bioclastic Wackestone-Packstone</t>
  </si>
  <si>
    <t>Total Opal-CT</t>
  </si>
  <si>
    <t>Total Quartz-Calcite-Feldspar-Pyrite</t>
  </si>
  <si>
    <t>Total Clay</t>
  </si>
  <si>
    <t>Check 100</t>
  </si>
  <si>
    <t>Quartz-Calcite-Feldspars-Pyrite</t>
  </si>
  <si>
    <t>X</t>
  </si>
  <si>
    <t>Y</t>
  </si>
  <si>
    <t>Top - Bottom Right</t>
  </si>
  <si>
    <t>Axis Labels</t>
  </si>
  <si>
    <t>Label</t>
  </si>
  <si>
    <t>Top - Bottom Left</t>
  </si>
  <si>
    <t>Grid Lines</t>
  </si>
  <si>
    <t>To Top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</si>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</sst>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MS Sans Serif"/>
    </font>
    <font>
      <sz val="10"/>
      <name val="Helv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0" fontId="3" fillId="0" borderId="3" xfId="1" applyFont="1" applyFill="1" applyBorder="1" applyAlignment="1" applyProtection="1">
      <alignment horizontal="center" vertical="center"/>
      <protection locked="0"/>
    </xf>
    <xf numFmtId="2" fontId="2" fillId="0" borderId="4" xfId="1" applyNumberFormat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2" fontId="2" fillId="0" borderId="7" xfId="1" applyNumberFormat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9" xfId="1" applyFont="1" applyFill="1" applyBorder="1" applyAlignment="1" applyProtection="1">
      <alignment horizontal="center" vertical="center"/>
      <protection locked="0"/>
    </xf>
    <xf numFmtId="2" fontId="2" fillId="0" borderId="10" xfId="1" applyNumberFormat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164" fontId="2" fillId="0" borderId="12" xfId="0" applyNumberFormat="1" applyFont="1" applyFill="1" applyBorder="1" applyAlignment="1">
      <alignment horizontal="center" vertical="center" wrapText="1"/>
    </xf>
    <xf numFmtId="0" fontId="2" fillId="2" borderId="10" xfId="1" applyFont="1" applyFill="1" applyBorder="1" applyAlignment="1" applyProtection="1">
      <alignment horizontal="center" vertical="center" wrapText="1"/>
      <protection locked="0"/>
    </xf>
    <xf numFmtId="1" fontId="4" fillId="2" borderId="4" xfId="1" applyNumberFormat="1" applyFont="1" applyFill="1" applyBorder="1" applyAlignment="1" applyProtection="1">
      <alignment horizontal="center" vertical="center"/>
      <protection locked="0"/>
    </xf>
    <xf numFmtId="1" fontId="4" fillId="2" borderId="7" xfId="1" applyNumberFormat="1" applyFont="1" applyFill="1" applyBorder="1" applyAlignment="1" applyProtection="1">
      <alignment horizontal="center" vertical="center"/>
      <protection locked="0"/>
    </xf>
    <xf numFmtId="1" fontId="4" fillId="2" borderId="10" xfId="1" applyNumberFormat="1" applyFont="1" applyFill="1" applyBorder="1" applyAlignment="1" applyProtection="1">
      <alignment horizontal="center" vertical="center"/>
      <protection locked="0"/>
    </xf>
    <xf numFmtId="0" fontId="2" fillId="3" borderId="10" xfId="1" applyFont="1" applyFill="1" applyBorder="1" applyAlignment="1" applyProtection="1">
      <alignment horizontal="center" vertical="center" wrapText="1"/>
      <protection locked="0"/>
    </xf>
    <xf numFmtId="164" fontId="2" fillId="3" borderId="10" xfId="0" applyNumberFormat="1" applyFont="1" applyFill="1" applyBorder="1" applyAlignment="1">
      <alignment horizontal="center" vertical="center" wrapText="1"/>
    </xf>
    <xf numFmtId="1" fontId="4" fillId="3" borderId="4" xfId="1" applyNumberFormat="1" applyFont="1" applyFill="1" applyBorder="1" applyAlignment="1" applyProtection="1">
      <alignment horizontal="center" vertical="center"/>
      <protection locked="0"/>
    </xf>
    <xf numFmtId="1" fontId="4" fillId="3" borderId="7" xfId="1" applyNumberFormat="1" applyFont="1" applyFill="1" applyBorder="1" applyAlignment="1" applyProtection="1">
      <alignment horizontal="center" vertical="center"/>
      <protection locked="0"/>
    </xf>
    <xf numFmtId="1" fontId="4" fillId="3" borderId="10" xfId="1" applyNumberFormat="1" applyFont="1" applyFill="1" applyBorder="1" applyAlignment="1" applyProtection="1">
      <alignment horizontal="center" vertical="center"/>
      <protection locked="0"/>
    </xf>
    <xf numFmtId="0" fontId="2" fillId="4" borderId="10" xfId="1" applyFont="1" applyFill="1" applyBorder="1" applyAlignment="1" applyProtection="1">
      <alignment horizontal="center" vertical="center" wrapText="1"/>
      <protection locked="0"/>
    </xf>
    <xf numFmtId="1" fontId="4" fillId="4" borderId="4" xfId="1" applyNumberFormat="1" applyFont="1" applyFill="1" applyBorder="1" applyAlignment="1" applyProtection="1">
      <alignment horizontal="center" vertical="center"/>
      <protection locked="0"/>
    </xf>
    <xf numFmtId="1" fontId="4" fillId="4" borderId="7" xfId="1" applyNumberFormat="1" applyFont="1" applyFill="1" applyBorder="1" applyAlignment="1" applyProtection="1">
      <alignment horizontal="center" vertical="center"/>
      <protection locked="0"/>
    </xf>
    <xf numFmtId="1" fontId="4" fillId="4" borderId="10" xfId="1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horizontal="center"/>
    </xf>
  </cellXfs>
  <cellStyles count="2">
    <cellStyle name="Normal" xfId="0" builtinId="0"/>
    <cellStyle name="Normal_Claysum2009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36157337367625"/>
          <c:y val="0.13364595545134819"/>
          <c:w val="0.80332829046898635"/>
          <c:h val="0.64478311840562719"/>
        </c:manualLayout>
      </c:layout>
      <c:scatterChart>
        <c:scatterStyle val="lineMarker"/>
        <c:varyColors val="0"/>
        <c:ser>
          <c:idx val="2"/>
          <c:order val="0"/>
          <c:tx>
            <c:v>T-BR Axis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plotdata!$S$4:$S$14</c:f>
              <c:numCache>
                <c:formatCode>General</c:formatCode>
                <c:ptCount val="1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plotdata!$T$4:$T$14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1-4CB9-BE49-45C9290BA232}"/>
            </c:ext>
          </c:extLst>
        </c:ser>
        <c:ser>
          <c:idx val="3"/>
          <c:order val="1"/>
          <c:tx>
            <c:v>T-BL Axis</c:v>
          </c:tx>
          <c:spPr>
            <a:ln w="19050">
              <a:noFill/>
            </a:ln>
          </c:spPr>
          <c:marker>
            <c:symbol val="dash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39B9D73-6935-42A9-8F71-8AF7391B9FF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CEA-47E2-8629-A019448050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896AB5-E1A1-468D-B2AC-BFBD61EE4F8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CEA-47E2-8629-A019448050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C3C359-FFDE-488D-A0B2-32EECAF138C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CEA-47E2-8629-A019448050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D958DC-E355-49DB-8831-63B23A83094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CEA-47E2-8629-A019448050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E9EA70-8BD1-4FF0-866F-6D6F9D5B831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CEA-47E2-8629-A019448050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F9385EA-8DBA-4B67-B7C6-753CDB33A9C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CEA-47E2-8629-A019448050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A316D75-9A9A-42D8-BF06-D7365BF4AF3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CEA-47E2-8629-A019448050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E98563A-27F9-48C2-9F26-6F1DE36E335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CEA-47E2-8629-A019448050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7891732-3CD9-4024-AD3D-B639A3A3D4D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CEA-47E2-8629-A019448050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2F81AF-141A-46B1-95C0-6C5744F4F5F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CEA-47E2-8629-A019448050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2F915D-C5F7-483C-B71B-DF61F37C377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CEA-47E2-8629-A0194480502F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plotdata!$W$4:$W$14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plotdata!$X$4:$X$14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plotdata!$Y$4:$Y$14</c15:f>
                <c15:dlblRangeCache>
                  <c:ptCount val="11"/>
                  <c:pt idx="0">
                    <c:v>100</c:v>
                  </c:pt>
                  <c:pt idx="1">
                    <c:v>90</c:v>
                  </c:pt>
                  <c:pt idx="2">
                    <c:v>80</c:v>
                  </c:pt>
                  <c:pt idx="3">
                    <c:v>70</c:v>
                  </c:pt>
                  <c:pt idx="4">
                    <c:v>60</c:v>
                  </c:pt>
                  <c:pt idx="5">
                    <c:v>50</c:v>
                  </c:pt>
                  <c:pt idx="6">
                    <c:v>40</c:v>
                  </c:pt>
                  <c:pt idx="7">
                    <c:v>30</c:v>
                  </c:pt>
                  <c:pt idx="8">
                    <c:v>20</c:v>
                  </c:pt>
                  <c:pt idx="9">
                    <c:v>10</c:v>
                  </c:pt>
                  <c:pt idx="10">
                    <c:v>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DA1-4CB9-BE49-45C9290BA232}"/>
            </c:ext>
          </c:extLst>
        </c:ser>
        <c:ser>
          <c:idx val="4"/>
          <c:order val="2"/>
          <c:tx>
            <c:v>Grid Lines</c:v>
          </c:tx>
          <c:spPr>
            <a:ln w="635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xVal>
            <c:numRef>
              <c:f>plotdata!$AA$4:$AA$83</c:f>
              <c:numCache>
                <c:formatCode>General</c:formatCode>
                <c:ptCount val="80"/>
                <c:pt idx="0">
                  <c:v>45</c:v>
                </c:pt>
                <c:pt idx="1">
                  <c:v>55</c:v>
                </c:pt>
                <c:pt idx="3">
                  <c:v>40</c:v>
                </c:pt>
                <c:pt idx="4">
                  <c:v>60</c:v>
                </c:pt>
                <c:pt idx="6">
                  <c:v>35</c:v>
                </c:pt>
                <c:pt idx="7">
                  <c:v>65</c:v>
                </c:pt>
                <c:pt idx="9">
                  <c:v>30</c:v>
                </c:pt>
                <c:pt idx="10">
                  <c:v>70</c:v>
                </c:pt>
                <c:pt idx="12">
                  <c:v>25</c:v>
                </c:pt>
                <c:pt idx="13">
                  <c:v>75</c:v>
                </c:pt>
                <c:pt idx="15">
                  <c:v>20</c:v>
                </c:pt>
                <c:pt idx="16">
                  <c:v>80</c:v>
                </c:pt>
                <c:pt idx="18">
                  <c:v>15</c:v>
                </c:pt>
                <c:pt idx="19">
                  <c:v>85</c:v>
                </c:pt>
                <c:pt idx="21">
                  <c:v>10</c:v>
                </c:pt>
                <c:pt idx="22">
                  <c:v>90</c:v>
                </c:pt>
                <c:pt idx="24">
                  <c:v>5</c:v>
                </c:pt>
                <c:pt idx="25">
                  <c:v>95</c:v>
                </c:pt>
              </c:numCache>
            </c:numRef>
          </c:xVal>
          <c:yVal>
            <c:numRef>
              <c:f>plotdata!$AB$4:$AB$83</c:f>
              <c:numCache>
                <c:formatCode>General</c:formatCode>
                <c:ptCount val="80"/>
                <c:pt idx="0">
                  <c:v>90</c:v>
                </c:pt>
                <c:pt idx="1">
                  <c:v>90</c:v>
                </c:pt>
                <c:pt idx="3">
                  <c:v>80</c:v>
                </c:pt>
                <c:pt idx="4">
                  <c:v>80</c:v>
                </c:pt>
                <c:pt idx="6">
                  <c:v>70</c:v>
                </c:pt>
                <c:pt idx="7">
                  <c:v>70</c:v>
                </c:pt>
                <c:pt idx="9">
                  <c:v>60</c:v>
                </c:pt>
                <c:pt idx="10">
                  <c:v>60</c:v>
                </c:pt>
                <c:pt idx="12">
                  <c:v>50</c:v>
                </c:pt>
                <c:pt idx="13">
                  <c:v>50</c:v>
                </c:pt>
                <c:pt idx="15">
                  <c:v>40</c:v>
                </c:pt>
                <c:pt idx="16">
                  <c:v>40</c:v>
                </c:pt>
                <c:pt idx="18">
                  <c:v>30</c:v>
                </c:pt>
                <c:pt idx="19">
                  <c:v>30</c:v>
                </c:pt>
                <c:pt idx="21">
                  <c:v>20</c:v>
                </c:pt>
                <c:pt idx="22">
                  <c:v>20</c:v>
                </c:pt>
                <c:pt idx="24">
                  <c:v>10</c:v>
                </c:pt>
                <c:pt idx="2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A-47E2-8629-A0194480502F}"/>
            </c:ext>
          </c:extLst>
        </c:ser>
        <c:ser>
          <c:idx val="5"/>
          <c:order val="3"/>
          <c:tx>
            <c:v>Grid Lines 2</c:v>
          </c:tx>
          <c:spPr>
            <a:ln w="6350">
              <a:solidFill>
                <a:schemeClr val="accent2">
                  <a:lumMod val="60000"/>
                  <a:lumOff val="4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plotdata!$AD$4:$AD$29</c:f>
              <c:numCache>
                <c:formatCode>General</c:formatCode>
                <c:ptCount val="26"/>
                <c:pt idx="0">
                  <c:v>95</c:v>
                </c:pt>
                <c:pt idx="1">
                  <c:v>90</c:v>
                </c:pt>
                <c:pt idx="3">
                  <c:v>90</c:v>
                </c:pt>
                <c:pt idx="4">
                  <c:v>80</c:v>
                </c:pt>
                <c:pt idx="6">
                  <c:v>85</c:v>
                </c:pt>
                <c:pt idx="7">
                  <c:v>70</c:v>
                </c:pt>
                <c:pt idx="9">
                  <c:v>80</c:v>
                </c:pt>
                <c:pt idx="10">
                  <c:v>60</c:v>
                </c:pt>
                <c:pt idx="12">
                  <c:v>75</c:v>
                </c:pt>
                <c:pt idx="13">
                  <c:v>50</c:v>
                </c:pt>
                <c:pt idx="15">
                  <c:v>70</c:v>
                </c:pt>
                <c:pt idx="16">
                  <c:v>40</c:v>
                </c:pt>
                <c:pt idx="18">
                  <c:v>65</c:v>
                </c:pt>
                <c:pt idx="19">
                  <c:v>30</c:v>
                </c:pt>
                <c:pt idx="21">
                  <c:v>60</c:v>
                </c:pt>
                <c:pt idx="22">
                  <c:v>20</c:v>
                </c:pt>
                <c:pt idx="24">
                  <c:v>55</c:v>
                </c:pt>
                <c:pt idx="25">
                  <c:v>10</c:v>
                </c:pt>
              </c:numCache>
            </c:numRef>
          </c:xVal>
          <c:yVal>
            <c:numRef>
              <c:f>plotdata!$AE$4:$AE$29</c:f>
              <c:numCache>
                <c:formatCode>General</c:formatCode>
                <c:ptCount val="26"/>
                <c:pt idx="0">
                  <c:v>10</c:v>
                </c:pt>
                <c:pt idx="1">
                  <c:v>0</c:v>
                </c:pt>
                <c:pt idx="3">
                  <c:v>20</c:v>
                </c:pt>
                <c:pt idx="4">
                  <c:v>0</c:v>
                </c:pt>
                <c:pt idx="6">
                  <c:v>30</c:v>
                </c:pt>
                <c:pt idx="7">
                  <c:v>0</c:v>
                </c:pt>
                <c:pt idx="9">
                  <c:v>40</c:v>
                </c:pt>
                <c:pt idx="10">
                  <c:v>0</c:v>
                </c:pt>
                <c:pt idx="12">
                  <c:v>50</c:v>
                </c:pt>
                <c:pt idx="13">
                  <c:v>0</c:v>
                </c:pt>
                <c:pt idx="15">
                  <c:v>60</c:v>
                </c:pt>
                <c:pt idx="16">
                  <c:v>0</c:v>
                </c:pt>
                <c:pt idx="18">
                  <c:v>70</c:v>
                </c:pt>
                <c:pt idx="19">
                  <c:v>0</c:v>
                </c:pt>
                <c:pt idx="21">
                  <c:v>80</c:v>
                </c:pt>
                <c:pt idx="22">
                  <c:v>0</c:v>
                </c:pt>
                <c:pt idx="24">
                  <c:v>90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A-47E2-8629-A0194480502F}"/>
            </c:ext>
          </c:extLst>
        </c:ser>
        <c:ser>
          <c:idx val="6"/>
          <c:order val="4"/>
          <c:tx>
            <c:v>Grid Lines 3</c:v>
          </c:tx>
          <c:spPr>
            <a:ln w="6350">
              <a:solidFill>
                <a:schemeClr val="accent5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plotdata!$AG$4:$AG$29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3">
                  <c:v>10</c:v>
                </c:pt>
                <c:pt idx="4">
                  <c:v>20</c:v>
                </c:pt>
                <c:pt idx="6">
                  <c:v>15</c:v>
                </c:pt>
                <c:pt idx="7">
                  <c:v>30</c:v>
                </c:pt>
                <c:pt idx="9">
                  <c:v>20</c:v>
                </c:pt>
                <c:pt idx="10">
                  <c:v>40</c:v>
                </c:pt>
                <c:pt idx="12">
                  <c:v>25</c:v>
                </c:pt>
                <c:pt idx="13">
                  <c:v>50</c:v>
                </c:pt>
                <c:pt idx="15">
                  <c:v>30</c:v>
                </c:pt>
                <c:pt idx="16">
                  <c:v>60</c:v>
                </c:pt>
                <c:pt idx="18">
                  <c:v>35</c:v>
                </c:pt>
                <c:pt idx="19">
                  <c:v>70</c:v>
                </c:pt>
                <c:pt idx="21">
                  <c:v>40</c:v>
                </c:pt>
                <c:pt idx="22">
                  <c:v>80</c:v>
                </c:pt>
                <c:pt idx="24">
                  <c:v>45</c:v>
                </c:pt>
                <c:pt idx="25">
                  <c:v>90</c:v>
                </c:pt>
              </c:numCache>
            </c:numRef>
          </c:xVal>
          <c:yVal>
            <c:numRef>
              <c:f>plotdata!$AH$4:$AH$29</c:f>
              <c:numCache>
                <c:formatCode>General</c:formatCode>
                <c:ptCount val="26"/>
                <c:pt idx="0">
                  <c:v>10</c:v>
                </c:pt>
                <c:pt idx="1">
                  <c:v>0</c:v>
                </c:pt>
                <c:pt idx="3">
                  <c:v>20</c:v>
                </c:pt>
                <c:pt idx="4">
                  <c:v>0</c:v>
                </c:pt>
                <c:pt idx="6">
                  <c:v>30</c:v>
                </c:pt>
                <c:pt idx="7">
                  <c:v>0</c:v>
                </c:pt>
                <c:pt idx="9">
                  <c:v>40</c:v>
                </c:pt>
                <c:pt idx="10">
                  <c:v>0</c:v>
                </c:pt>
                <c:pt idx="12">
                  <c:v>50</c:v>
                </c:pt>
                <c:pt idx="13">
                  <c:v>0</c:v>
                </c:pt>
                <c:pt idx="15">
                  <c:v>60</c:v>
                </c:pt>
                <c:pt idx="16">
                  <c:v>0</c:v>
                </c:pt>
                <c:pt idx="18">
                  <c:v>70</c:v>
                </c:pt>
                <c:pt idx="19">
                  <c:v>0</c:v>
                </c:pt>
                <c:pt idx="21">
                  <c:v>80</c:v>
                </c:pt>
                <c:pt idx="22">
                  <c:v>0</c:v>
                </c:pt>
                <c:pt idx="24">
                  <c:v>90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EA-47E2-8629-A0194480502F}"/>
            </c:ext>
          </c:extLst>
        </c:ser>
        <c:ser>
          <c:idx val="1"/>
          <c:order val="5"/>
          <c:tx>
            <c:v>Triangle Outer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plotdata!$M$4:$M$18</c:f>
              <c:numCache>
                <c:formatCode>General</c:formatCode>
                <c:ptCount val="1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plotdata!$N$4:$N$18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1-4CB9-BE49-45C9290BA232}"/>
            </c:ext>
          </c:extLst>
        </c:ser>
        <c:ser>
          <c:idx val="0"/>
          <c:order val="6"/>
          <c:tx>
            <c:v>Data</c:v>
          </c:tx>
          <c:spPr>
            <a:ln w="19050">
              <a:noFill/>
            </a:ln>
          </c:spPr>
          <c:marker>
            <c:symbol val="circle"/>
            <c:size val="14"/>
            <c:spPr>
              <a:solidFill>
                <a:schemeClr val="tx2">
                  <a:lumMod val="40000"/>
                  <a:lumOff val="60000"/>
                  <a:alpha val="90000"/>
                </a:schemeClr>
              </a:solidFill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plotdata!$J$4:$J$35</c:f>
              <c:numCache>
                <c:formatCode>General</c:formatCode>
                <c:ptCount val="32"/>
                <c:pt idx="0">
                  <c:v>52.052678665935844</c:v>
                </c:pt>
                <c:pt idx="1">
                  <c:v>56.866828210222067</c:v>
                </c:pt>
                <c:pt idx="2">
                  <c:v>57.995717473443477</c:v>
                </c:pt>
                <c:pt idx="3">
                  <c:v>59.385614670858345</c:v>
                </c:pt>
                <c:pt idx="4">
                  <c:v>58.207338494063151</c:v>
                </c:pt>
                <c:pt idx="5">
                  <c:v>45.656542584016783</c:v>
                </c:pt>
                <c:pt idx="6">
                  <c:v>52.808760296652451</c:v>
                </c:pt>
                <c:pt idx="7">
                  <c:v>54.183849431827618</c:v>
                </c:pt>
                <c:pt idx="8">
                  <c:v>69.649674836823721</c:v>
                </c:pt>
                <c:pt idx="9">
                  <c:v>59.732672456613905</c:v>
                </c:pt>
                <c:pt idx="10">
                  <c:v>100</c:v>
                </c:pt>
                <c:pt idx="11">
                  <c:v>94.23866648954295</c:v>
                </c:pt>
              </c:numCache>
            </c:numRef>
          </c:xVal>
          <c:yVal>
            <c:numRef>
              <c:f>plotdata!$K$4:$K$35</c:f>
              <c:numCache>
                <c:formatCode>General</c:formatCode>
                <c:ptCount val="32"/>
                <c:pt idx="0">
                  <c:v>44.097819865336888</c:v>
                </c:pt>
                <c:pt idx="1">
                  <c:v>65.42162151244122</c:v>
                </c:pt>
                <c:pt idx="2">
                  <c:v>57.203200546034211</c:v>
                </c:pt>
                <c:pt idx="3">
                  <c:v>81.228770658283295</c:v>
                </c:pt>
                <c:pt idx="4">
                  <c:v>59.800411484045647</c:v>
                </c:pt>
                <c:pt idx="5">
                  <c:v>12.63212942898447</c:v>
                </c:pt>
                <c:pt idx="6">
                  <c:v>9.3862511741119476</c:v>
                </c:pt>
                <c:pt idx="7">
                  <c:v>44.650025488757279</c:v>
                </c:pt>
                <c:pt idx="8">
                  <c:v>35.710462708323149</c:v>
                </c:pt>
                <c:pt idx="9">
                  <c:v>74.651117877609806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1-4CB9-BE49-45C9290BA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04752"/>
        <c:axId val="1"/>
      </c:scatterChart>
      <c:valAx>
        <c:axId val="1501304752"/>
        <c:scaling>
          <c:orientation val="minMax"/>
          <c:max val="10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905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n-US" sz="1000" b="0" i="0" u="none" strike="noStrike" kern="1200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6350">
            <a:noFill/>
          </a:ln>
        </c:spPr>
        <c:crossAx val="15013047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0" workbookViewId="0"/>
  </sheetViews>
  <pageMargins left="0.75" right="0.75" top="1" bottom="1" header="0.5" footer="0.5"/>
  <pageSetup orientation="portrait" horizontalDpi="300" verticalDpi="300" r:id="rId1"/>
  <headerFooter alignWithMargins="0">
    <oddHeader>&amp;CFIGURE 1. FOLK SANDSTONE COMPOSITION PLOT, 16/7-6A SOUTH, NORWAY.</oddHead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86500" cy="8113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80C37-0FC6-68A3-0FAD-C6CB0F1760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0.45505</cdr:x>
      <cdr:y>0.17676</cdr:y>
    </cdr:from>
    <cdr:to>
      <cdr:x>0.5435</cdr:x>
      <cdr:y>0.22445</cdr:y>
    </cdr:to>
    <cdr:sp macro="" textlink="plotdata!$A$3">
      <cdr:nvSpPr>
        <cdr:cNvPr id="1025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60693" y="1434493"/>
          <a:ext cx="556050" cy="3869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none" lIns="27432" tIns="36576" rIns="27432" bIns="36576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A1D44EB3-2229-46A1-A067-57C00E148A2C}" type="TxLink">
            <a:rPr lang="en-US" sz="2000" b="1" i="0" u="none" strike="noStrike" baseline="0">
              <a:solidFill>
                <a:srgbClr val="000000"/>
              </a:solidFill>
              <a:latin typeface="+mn-lt"/>
            </a:rPr>
            <a:pPr algn="ctr" rtl="0">
              <a:defRPr sz="1000"/>
            </a:pPr>
            <a:t>Opal</a:t>
          </a:fld>
          <a:endParaRPr lang="en-SG" sz="3200" b="1" i="0" u="none" strike="noStrike" baseline="0">
            <a:solidFill>
              <a:srgbClr val="000000"/>
            </a:solidFill>
            <a:latin typeface="+mn-lt"/>
          </a:endParaRPr>
        </a:p>
      </cdr:txBody>
    </cdr:sp>
  </cdr:relSizeAnchor>
  <cdr:relSizeAnchor xmlns:cdr="http://schemas.openxmlformats.org/drawingml/2006/chartDrawing">
    <cdr:from>
      <cdr:x>0.00211</cdr:x>
      <cdr:y>0.78962</cdr:y>
    </cdr:from>
    <cdr:to>
      <cdr:x>0.082</cdr:x>
      <cdr:y>0.8373</cdr:y>
    </cdr:to>
    <cdr:sp macro="" textlink="plotdata!$C$3">
      <cdr:nvSpPr>
        <cdr:cNvPr id="1026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66" y="6408010"/>
          <a:ext cx="502252" cy="3869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none" lIns="27432" tIns="36576" rIns="27432" bIns="36576" anchor="ctr" upright="1">
          <a:spAutoFit/>
        </a:bodyPr>
        <a:lstStyle xmlns:a="http://schemas.openxmlformats.org/drawingml/2006/main"/>
        <a:p xmlns:a="http://schemas.openxmlformats.org/drawingml/2006/main">
          <a:pPr marL="0" indent="0" algn="ctr" rtl="0">
            <a:defRPr sz="1000"/>
          </a:pPr>
          <a:fld id="{C2246D8B-4FB7-4690-B9BF-864C0888F7DB}" type="TxLink">
            <a:rPr lang="en-US" sz="2000" b="1" i="0" u="none" strike="noStrike" baseline="0">
              <a:solidFill>
                <a:schemeClr val="accent5"/>
              </a:solidFill>
              <a:latin typeface="+mn-lt"/>
              <a:ea typeface="+mn-ea"/>
              <a:cs typeface="+mn-cs"/>
            </a:rPr>
            <a:pPr marL="0" indent="0" algn="ctr" rtl="0">
              <a:defRPr sz="1000"/>
            </a:pPr>
            <a:t>Clay</a:t>
          </a:fld>
          <a:endParaRPr lang="en-SG" sz="2000" b="1" i="0" u="none" strike="noStrike" baseline="0">
            <a:solidFill>
              <a:schemeClr val="accent5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0.79201</cdr:x>
      <cdr:y>0.79648</cdr:y>
    </cdr:from>
    <cdr:to>
      <cdr:x>1</cdr:x>
      <cdr:y>0.85959</cdr:y>
    </cdr:to>
    <cdr:sp macro="" textlink="plotdata!$B$3">
      <cdr:nvSpPr>
        <cdr:cNvPr id="1027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78976" y="6463643"/>
          <a:ext cx="1307523" cy="5121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square" lIns="27432" tIns="36576" rIns="27432" bIns="36576" anchor="ctr" upright="1">
          <a:spAutoFit/>
        </a:bodyPr>
        <a:lstStyle xmlns:a="http://schemas.openxmlformats.org/drawingml/2006/main"/>
        <a:p xmlns:a="http://schemas.openxmlformats.org/drawingml/2006/main">
          <a:pPr marL="0" indent="0" algn="ctr" rtl="0">
            <a:defRPr sz="1000"/>
          </a:pPr>
          <a:fld id="{DB23D22B-B62F-4AD2-81EA-44C210F9F4EC}" type="TxLink">
            <a:rPr lang="en-US" sz="1400" b="1" i="0" u="none" strike="noStrike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pPr marL="0" indent="0" algn="ctr" rtl="0">
              <a:defRPr sz="1000"/>
            </a:pPr>
            <a:t>Quartz-Calcite-Feldspars-Pyrite</a:t>
          </a:fld>
          <a:endParaRPr lang="en-SG" sz="1400" b="1" i="0" u="none" strike="noStrike" baseline="0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123825</xdr:rowOff>
    </xdr:from>
    <xdr:to>
      <xdr:col>15</xdr:col>
      <xdr:colOff>85725</xdr:colOff>
      <xdr:row>12</xdr:row>
      <xdr:rowOff>19050</xdr:rowOff>
    </xdr:to>
    <xdr:pic>
      <xdr:nvPicPr>
        <xdr:cNvPr id="2074" name="Picture 1">
          <a:extLst>
            <a:ext uri="{FF2B5EF4-FFF2-40B4-BE49-F238E27FC236}">
              <a16:creationId xmlns:a16="http://schemas.microsoft.com/office/drawing/2014/main" id="{F82AB984-6B20-F45C-39C7-B75BC9C4E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23825"/>
          <a:ext cx="5915025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10</xdr:col>
      <xdr:colOff>485775</xdr:colOff>
      <xdr:row>58</xdr:row>
      <xdr:rowOff>19050</xdr:rowOff>
    </xdr:to>
    <xdr:pic>
      <xdr:nvPicPr>
        <xdr:cNvPr id="2075" name="Picture 2">
          <a:extLst>
            <a:ext uri="{FF2B5EF4-FFF2-40B4-BE49-F238E27FC236}">
              <a16:creationId xmlns:a16="http://schemas.microsoft.com/office/drawing/2014/main" id="{2948C008-13E8-339E-2351-61A575EA8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6950"/>
          <a:ext cx="5972175" cy="714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228600</xdr:colOff>
      <xdr:row>13</xdr:row>
      <xdr:rowOff>9525</xdr:rowOff>
    </xdr:from>
    <xdr:to>
      <xdr:col>21</xdr:col>
      <xdr:colOff>476250</xdr:colOff>
      <xdr:row>49</xdr:row>
      <xdr:rowOff>104775</xdr:rowOff>
    </xdr:to>
    <xdr:pic>
      <xdr:nvPicPr>
        <xdr:cNvPr id="2076" name="Picture 3">
          <a:extLst>
            <a:ext uri="{FF2B5EF4-FFF2-40B4-BE49-F238E27FC236}">
              <a16:creationId xmlns:a16="http://schemas.microsoft.com/office/drawing/2014/main" id="{3E3F10D2-62FD-40B7-02B5-938ED766C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2114550"/>
          <a:ext cx="6343650" cy="592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RCE">
      <a:dk1>
        <a:sysClr val="windowText" lastClr="000000"/>
      </a:dk1>
      <a:lt1>
        <a:sysClr val="window" lastClr="FFFFFF"/>
      </a:lt1>
      <a:dk2>
        <a:srgbClr val="1B6967"/>
      </a:dk2>
      <a:lt2>
        <a:srgbClr val="00609F"/>
      </a:lt2>
      <a:accent1>
        <a:srgbClr val="552579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5"/>
  <sheetViews>
    <sheetView tabSelected="1" zoomScale="75" workbookViewId="0">
      <selection activeCell="G4" sqref="G4:G13"/>
    </sheetView>
  </sheetViews>
  <sheetFormatPr defaultRowHeight="15.75" x14ac:dyDescent="0.25"/>
  <cols>
    <col min="1" max="1" width="9.140625" style="27"/>
    <col min="2" max="2" width="18.85546875" style="27" customWidth="1"/>
    <col min="3" max="9" width="9.140625" style="27"/>
    <col min="10" max="10" width="10.85546875" style="27" customWidth="1"/>
    <col min="11" max="16384" width="9.140625" style="27"/>
  </cols>
  <sheetData>
    <row r="1" spans="1:34" x14ac:dyDescent="0.25">
      <c r="M1" s="27" t="s">
        <v>0</v>
      </c>
      <c r="P1" s="27" t="s">
        <v>1</v>
      </c>
      <c r="S1" s="27" t="s">
        <v>53</v>
      </c>
      <c r="W1" s="27" t="s">
        <v>56</v>
      </c>
      <c r="AA1" s="27" t="s">
        <v>58</v>
      </c>
      <c r="AD1" s="27" t="s">
        <v>59</v>
      </c>
      <c r="AG1" s="27" t="s">
        <v>59</v>
      </c>
    </row>
    <row r="2" spans="1:34" x14ac:dyDescent="0.25">
      <c r="A2" s="27" t="s">
        <v>2</v>
      </c>
      <c r="E2" s="27" t="s">
        <v>3</v>
      </c>
      <c r="J2" s="27" t="s">
        <v>4</v>
      </c>
      <c r="M2" s="27" t="s">
        <v>5</v>
      </c>
      <c r="P2" s="27" t="s">
        <v>6</v>
      </c>
      <c r="S2" s="27" t="s">
        <v>54</v>
      </c>
      <c r="W2" s="27" t="s">
        <v>54</v>
      </c>
      <c r="AA2" s="27" t="s">
        <v>57</v>
      </c>
      <c r="AD2" s="27" t="s">
        <v>57</v>
      </c>
      <c r="AG2" s="27" t="s">
        <v>57</v>
      </c>
    </row>
    <row r="3" spans="1:34" ht="31.5" x14ac:dyDescent="0.25">
      <c r="A3" s="27" t="s">
        <v>10</v>
      </c>
      <c r="B3" s="28" t="s">
        <v>50</v>
      </c>
      <c r="C3" s="27" t="s">
        <v>11</v>
      </c>
      <c r="E3" s="27" t="s">
        <v>10</v>
      </c>
      <c r="F3" s="27" t="s">
        <v>50</v>
      </c>
      <c r="G3" s="27" t="s">
        <v>11</v>
      </c>
      <c r="H3" s="27" t="s">
        <v>7</v>
      </c>
      <c r="J3" s="27" t="s">
        <v>50</v>
      </c>
      <c r="K3" s="27" t="s">
        <v>10</v>
      </c>
      <c r="M3" s="27" t="s">
        <v>51</v>
      </c>
      <c r="N3" s="27" t="s">
        <v>52</v>
      </c>
      <c r="P3" s="27" t="s">
        <v>8</v>
      </c>
      <c r="Q3" s="27" t="s">
        <v>9</v>
      </c>
      <c r="S3" s="27" t="s">
        <v>51</v>
      </c>
      <c r="T3" s="27" t="s">
        <v>52</v>
      </c>
      <c r="U3" s="27" t="s">
        <v>55</v>
      </c>
      <c r="W3" s="27" t="s">
        <v>51</v>
      </c>
      <c r="X3" s="27" t="s">
        <v>52</v>
      </c>
      <c r="Y3" s="27" t="s">
        <v>55</v>
      </c>
      <c r="AA3" s="27" t="s">
        <v>51</v>
      </c>
      <c r="AB3" s="27" t="s">
        <v>52</v>
      </c>
      <c r="AD3" s="27" t="s">
        <v>51</v>
      </c>
      <c r="AE3" s="27" t="s">
        <v>52</v>
      </c>
      <c r="AG3" s="27" t="s">
        <v>51</v>
      </c>
      <c r="AH3" s="27" t="s">
        <v>52</v>
      </c>
    </row>
    <row r="4" spans="1:34" x14ac:dyDescent="0.25">
      <c r="A4" s="29">
        <v>44.097819865336888</v>
      </c>
      <c r="B4" s="29">
        <v>30.003768733267396</v>
      </c>
      <c r="C4" s="29">
        <v>25.898411401395713</v>
      </c>
      <c r="E4" s="27">
        <f t="shared" ref="E4:E15" si="0">100*A4/(A4+B4+C4)</f>
        <v>44.097819865336888</v>
      </c>
      <c r="F4" s="27">
        <f t="shared" ref="F4:F15" si="1">(100*B4)/(A4+B4+C4)</f>
        <v>30.003768733267396</v>
      </c>
      <c r="G4" s="27">
        <f t="shared" ref="G4:G15" si="2">100*C4/(A4+B4+C4)</f>
        <v>25.898411401395709</v>
      </c>
      <c r="H4" s="27">
        <f t="shared" ref="H4:H15" si="3">SUM(E4:G4)</f>
        <v>99.999999999999986</v>
      </c>
      <c r="J4" s="27">
        <f t="shared" ref="J4:J15" si="4">F4+(E4/2)</f>
        <v>52.052678665935844</v>
      </c>
      <c r="K4" s="27">
        <f t="shared" ref="K4:K15" si="5">E4</f>
        <v>44.097819865336888</v>
      </c>
      <c r="M4" s="27">
        <v>0</v>
      </c>
      <c r="N4" s="27">
        <v>0</v>
      </c>
      <c r="P4" s="27">
        <v>0</v>
      </c>
      <c r="Q4" s="27">
        <v>0</v>
      </c>
      <c r="S4" s="27">
        <v>50</v>
      </c>
      <c r="T4" s="27">
        <v>100</v>
      </c>
      <c r="U4" s="27">
        <v>100</v>
      </c>
      <c r="W4" s="27">
        <v>0</v>
      </c>
      <c r="X4" s="27">
        <v>0</v>
      </c>
      <c r="Y4" s="27">
        <v>100</v>
      </c>
      <c r="AA4" s="27">
        <v>45</v>
      </c>
      <c r="AB4" s="27">
        <v>90</v>
      </c>
      <c r="AD4" s="27">
        <v>95</v>
      </c>
      <c r="AE4" s="27">
        <v>10</v>
      </c>
      <c r="AG4" s="27">
        <v>5</v>
      </c>
      <c r="AH4" s="27">
        <v>10</v>
      </c>
    </row>
    <row r="5" spans="1:34" x14ac:dyDescent="0.25">
      <c r="A5" s="29">
        <v>65.42162151244122</v>
      </c>
      <c r="B5" s="29">
        <v>24.156017454001461</v>
      </c>
      <c r="C5" s="29">
        <v>10.422361033557319</v>
      </c>
      <c r="E5" s="27">
        <f t="shared" si="0"/>
        <v>65.42162151244122</v>
      </c>
      <c r="F5" s="27">
        <f t="shared" si="1"/>
        <v>24.156017454001461</v>
      </c>
      <c r="G5" s="27">
        <f t="shared" si="2"/>
        <v>10.422361033557319</v>
      </c>
      <c r="H5" s="27">
        <f t="shared" si="3"/>
        <v>100</v>
      </c>
      <c r="J5" s="27">
        <f t="shared" si="4"/>
        <v>56.866828210222067</v>
      </c>
      <c r="K5" s="27">
        <f t="shared" si="5"/>
        <v>65.42162151244122</v>
      </c>
      <c r="M5" s="27">
        <v>50</v>
      </c>
      <c r="N5" s="27">
        <v>100</v>
      </c>
      <c r="P5" s="27">
        <v>50</v>
      </c>
      <c r="Q5" s="27">
        <v>100</v>
      </c>
      <c r="S5" s="27">
        <v>55</v>
      </c>
      <c r="T5" s="27">
        <v>90</v>
      </c>
      <c r="U5" s="27">
        <v>90</v>
      </c>
      <c r="W5" s="27">
        <v>5</v>
      </c>
      <c r="X5" s="27">
        <v>10</v>
      </c>
      <c r="Y5" s="27">
        <v>90</v>
      </c>
      <c r="AA5" s="27">
        <v>55</v>
      </c>
      <c r="AB5" s="27">
        <v>90</v>
      </c>
      <c r="AD5" s="27">
        <v>90</v>
      </c>
      <c r="AE5" s="27">
        <v>0</v>
      </c>
      <c r="AG5" s="27">
        <v>10</v>
      </c>
      <c r="AH5" s="27">
        <v>0</v>
      </c>
    </row>
    <row r="6" spans="1:34" x14ac:dyDescent="0.25">
      <c r="A6" s="29">
        <v>56.791802546401549</v>
      </c>
      <c r="B6" s="29">
        <v>29.182718521649797</v>
      </c>
      <c r="C6" s="29">
        <v>13.30629190096848</v>
      </c>
      <c r="E6" s="27">
        <f t="shared" si="0"/>
        <v>57.203200546034211</v>
      </c>
      <c r="F6" s="27">
        <f t="shared" si="1"/>
        <v>29.394117200426376</v>
      </c>
      <c r="G6" s="27">
        <f t="shared" si="2"/>
        <v>13.402682253539419</v>
      </c>
      <c r="H6" s="27">
        <f t="shared" si="3"/>
        <v>100.00000000000001</v>
      </c>
      <c r="J6" s="27">
        <f t="shared" si="4"/>
        <v>57.995717473443477</v>
      </c>
      <c r="K6" s="27">
        <f t="shared" si="5"/>
        <v>57.203200546034211</v>
      </c>
      <c r="M6" s="27">
        <v>100</v>
      </c>
      <c r="N6" s="27">
        <v>0</v>
      </c>
      <c r="P6" s="27">
        <v>100</v>
      </c>
      <c r="Q6" s="27">
        <v>0</v>
      </c>
      <c r="S6" s="27">
        <v>60</v>
      </c>
      <c r="T6" s="27">
        <v>80</v>
      </c>
      <c r="U6" s="27">
        <v>80</v>
      </c>
      <c r="W6" s="27">
        <v>10</v>
      </c>
      <c r="X6" s="27">
        <v>20</v>
      </c>
      <c r="Y6" s="27">
        <v>80</v>
      </c>
    </row>
    <row r="7" spans="1:34" x14ac:dyDescent="0.25">
      <c r="A7" s="29">
        <v>81.228770658283295</v>
      </c>
      <c r="B7" s="29">
        <v>18.771229341716698</v>
      </c>
      <c r="C7" s="29">
        <v>0</v>
      </c>
      <c r="E7" s="27">
        <f t="shared" si="0"/>
        <v>81.228770658283295</v>
      </c>
      <c r="F7" s="27">
        <f t="shared" si="1"/>
        <v>18.771229341716698</v>
      </c>
      <c r="G7" s="27">
        <f t="shared" si="2"/>
        <v>0</v>
      </c>
      <c r="H7" s="27">
        <f t="shared" si="3"/>
        <v>100</v>
      </c>
      <c r="J7" s="27">
        <f t="shared" si="4"/>
        <v>59.385614670858345</v>
      </c>
      <c r="K7" s="27">
        <f t="shared" si="5"/>
        <v>81.228770658283295</v>
      </c>
      <c r="M7" s="27">
        <v>0</v>
      </c>
      <c r="N7" s="27">
        <v>0</v>
      </c>
      <c r="P7" s="27">
        <v>0</v>
      </c>
      <c r="Q7" s="27">
        <v>0</v>
      </c>
      <c r="S7" s="27">
        <v>65</v>
      </c>
      <c r="T7" s="27">
        <v>70</v>
      </c>
      <c r="U7" s="27">
        <v>70</v>
      </c>
      <c r="W7" s="27">
        <v>15</v>
      </c>
      <c r="X7" s="27">
        <v>30</v>
      </c>
      <c r="Y7" s="27">
        <v>70</v>
      </c>
      <c r="AA7" s="27">
        <v>40</v>
      </c>
      <c r="AB7" s="27">
        <v>80</v>
      </c>
      <c r="AD7" s="27">
        <v>90</v>
      </c>
      <c r="AE7" s="27">
        <v>20</v>
      </c>
      <c r="AG7" s="27">
        <v>10</v>
      </c>
      <c r="AH7" s="27">
        <v>20</v>
      </c>
    </row>
    <row r="8" spans="1:34" x14ac:dyDescent="0.25">
      <c r="A8" s="29">
        <v>59.800411484045647</v>
      </c>
      <c r="B8" s="29">
        <v>28.307132752040324</v>
      </c>
      <c r="C8" s="29">
        <v>11.892455763914025</v>
      </c>
      <c r="E8" s="27">
        <f t="shared" si="0"/>
        <v>59.800411484045647</v>
      </c>
      <c r="F8" s="27">
        <f t="shared" si="1"/>
        <v>28.307132752040324</v>
      </c>
      <c r="G8" s="27">
        <f t="shared" si="2"/>
        <v>11.892455763914024</v>
      </c>
      <c r="H8" s="27">
        <f t="shared" si="3"/>
        <v>100</v>
      </c>
      <c r="J8" s="27">
        <f t="shared" si="4"/>
        <v>58.207338494063151</v>
      </c>
      <c r="K8" s="27">
        <f t="shared" si="5"/>
        <v>59.800411484045647</v>
      </c>
      <c r="P8" s="27">
        <v>25</v>
      </c>
      <c r="Q8" s="27">
        <v>50</v>
      </c>
      <c r="S8" s="27">
        <v>70</v>
      </c>
      <c r="T8" s="27">
        <v>60</v>
      </c>
      <c r="U8" s="27">
        <v>60</v>
      </c>
      <c r="W8" s="27">
        <v>20</v>
      </c>
      <c r="X8" s="27">
        <v>40</v>
      </c>
      <c r="Y8" s="27">
        <v>60</v>
      </c>
      <c r="AA8" s="27">
        <v>60</v>
      </c>
      <c r="AB8" s="27">
        <v>80</v>
      </c>
      <c r="AD8" s="27">
        <v>80</v>
      </c>
      <c r="AE8" s="27">
        <v>0</v>
      </c>
      <c r="AG8" s="27">
        <v>20</v>
      </c>
      <c r="AH8" s="27">
        <v>0</v>
      </c>
    </row>
    <row r="9" spans="1:34" x14ac:dyDescent="0.25">
      <c r="A9" s="29">
        <v>12.63212942898447</v>
      </c>
      <c r="B9" s="29">
        <v>39.340477869524548</v>
      </c>
      <c r="C9" s="29">
        <v>48.027392701490975</v>
      </c>
      <c r="E9" s="27">
        <f t="shared" si="0"/>
        <v>12.63212942898447</v>
      </c>
      <c r="F9" s="27">
        <f t="shared" si="1"/>
        <v>39.340477869524548</v>
      </c>
      <c r="G9" s="27">
        <f t="shared" si="2"/>
        <v>48.027392701490975</v>
      </c>
      <c r="H9" s="27">
        <f t="shared" si="3"/>
        <v>100</v>
      </c>
      <c r="J9" s="27">
        <f t="shared" si="4"/>
        <v>45.656542584016783</v>
      </c>
      <c r="K9" s="27">
        <f t="shared" si="5"/>
        <v>12.63212942898447</v>
      </c>
      <c r="P9" s="27">
        <v>50</v>
      </c>
      <c r="Q9" s="27">
        <v>33.332999999999998</v>
      </c>
      <c r="S9" s="27">
        <v>75</v>
      </c>
      <c r="T9" s="27">
        <v>50</v>
      </c>
      <c r="U9" s="27">
        <v>50</v>
      </c>
      <c r="W9" s="27">
        <v>25</v>
      </c>
      <c r="X9" s="27">
        <v>50</v>
      </c>
      <c r="Y9" s="27">
        <v>50</v>
      </c>
    </row>
    <row r="10" spans="1:34" x14ac:dyDescent="0.25">
      <c r="A10" s="29">
        <v>9.3112956341645372</v>
      </c>
      <c r="B10" s="29">
        <v>47.731398946812163</v>
      </c>
      <c r="C10" s="29">
        <v>42.158738040450018</v>
      </c>
      <c r="E10" s="27">
        <f t="shared" si="0"/>
        <v>9.3862511741119476</v>
      </c>
      <c r="F10" s="27">
        <f t="shared" si="1"/>
        <v>48.115634709596478</v>
      </c>
      <c r="G10" s="27">
        <f t="shared" si="2"/>
        <v>42.498114116291568</v>
      </c>
      <c r="H10" s="27">
        <f t="shared" si="3"/>
        <v>100</v>
      </c>
      <c r="J10" s="27">
        <f t="shared" si="4"/>
        <v>52.808760296652451</v>
      </c>
      <c r="K10" s="27">
        <f t="shared" si="5"/>
        <v>9.3862511741119476</v>
      </c>
      <c r="P10" s="27">
        <v>75</v>
      </c>
      <c r="Q10" s="27">
        <v>50</v>
      </c>
      <c r="S10" s="27">
        <v>80</v>
      </c>
      <c r="T10" s="27">
        <v>40</v>
      </c>
      <c r="U10" s="27">
        <v>40</v>
      </c>
      <c r="W10" s="27">
        <v>30</v>
      </c>
      <c r="X10" s="27">
        <v>60</v>
      </c>
      <c r="Y10" s="27">
        <v>40</v>
      </c>
      <c r="AA10" s="27">
        <v>35</v>
      </c>
      <c r="AB10" s="27">
        <v>70</v>
      </c>
      <c r="AD10" s="27">
        <v>85</v>
      </c>
      <c r="AE10" s="27">
        <v>30</v>
      </c>
      <c r="AG10" s="27">
        <v>15</v>
      </c>
      <c r="AH10" s="27">
        <v>30</v>
      </c>
    </row>
    <row r="11" spans="1:34" x14ac:dyDescent="0.25">
      <c r="A11" s="29">
        <v>44.356686483756562</v>
      </c>
      <c r="B11" s="29">
        <v>31.649532451850511</v>
      </c>
      <c r="C11" s="29">
        <v>23.336807184110192</v>
      </c>
      <c r="E11" s="27">
        <f t="shared" si="0"/>
        <v>44.650025488757279</v>
      </c>
      <c r="F11" s="27">
        <f t="shared" si="1"/>
        <v>31.858836687448978</v>
      </c>
      <c r="G11" s="27">
        <f t="shared" si="2"/>
        <v>23.491137823793732</v>
      </c>
      <c r="H11" s="27">
        <f t="shared" si="3"/>
        <v>100</v>
      </c>
      <c r="J11" s="27">
        <f t="shared" si="4"/>
        <v>54.183849431827618</v>
      </c>
      <c r="K11" s="27">
        <f t="shared" si="5"/>
        <v>44.650025488757279</v>
      </c>
      <c r="P11" s="27">
        <v>50</v>
      </c>
      <c r="Q11" s="27">
        <v>33.333300000000001</v>
      </c>
      <c r="S11" s="27">
        <v>85</v>
      </c>
      <c r="T11" s="27">
        <v>30</v>
      </c>
      <c r="U11" s="27">
        <v>30</v>
      </c>
      <c r="W11" s="27">
        <v>35</v>
      </c>
      <c r="X11" s="27">
        <v>70</v>
      </c>
      <c r="Y11" s="27">
        <v>30</v>
      </c>
      <c r="AA11" s="27">
        <v>65</v>
      </c>
      <c r="AB11" s="27">
        <v>70</v>
      </c>
      <c r="AD11" s="27">
        <v>70</v>
      </c>
      <c r="AE11" s="27">
        <v>0</v>
      </c>
      <c r="AG11" s="27">
        <v>30</v>
      </c>
      <c r="AH11" s="27">
        <v>0</v>
      </c>
    </row>
    <row r="12" spans="1:34" x14ac:dyDescent="0.25">
      <c r="A12" s="29">
        <v>35.146134406455381</v>
      </c>
      <c r="B12" s="29">
        <v>50.975941897412611</v>
      </c>
      <c r="C12" s="29">
        <v>12.297635290246305</v>
      </c>
      <c r="E12" s="27">
        <f t="shared" si="0"/>
        <v>35.710462708323149</v>
      </c>
      <c r="F12" s="27">
        <f t="shared" si="1"/>
        <v>51.794443482662139</v>
      </c>
      <c r="G12" s="27">
        <f t="shared" si="2"/>
        <v>12.495093809014707</v>
      </c>
      <c r="H12" s="27">
        <f t="shared" si="3"/>
        <v>99.999999999999986</v>
      </c>
      <c r="J12" s="27">
        <f t="shared" si="4"/>
        <v>69.649674836823721</v>
      </c>
      <c r="K12" s="27">
        <f t="shared" si="5"/>
        <v>35.710462708323149</v>
      </c>
      <c r="P12" s="27">
        <v>50</v>
      </c>
      <c r="Q12" s="27">
        <v>0</v>
      </c>
      <c r="S12" s="27">
        <v>90</v>
      </c>
      <c r="T12" s="27">
        <v>20</v>
      </c>
      <c r="U12" s="27">
        <v>20</v>
      </c>
      <c r="W12" s="27">
        <v>40</v>
      </c>
      <c r="X12" s="27">
        <v>80</v>
      </c>
      <c r="Y12" s="27">
        <v>20</v>
      </c>
    </row>
    <row r="13" spans="1:34" x14ac:dyDescent="0.25">
      <c r="A13" s="29">
        <v>74.162273094474614</v>
      </c>
      <c r="B13" s="29">
        <v>22.260382954895569</v>
      </c>
      <c r="C13" s="29">
        <v>2.9225047505837578</v>
      </c>
      <c r="E13" s="27">
        <f t="shared" si="0"/>
        <v>74.651117877609806</v>
      </c>
      <c r="F13" s="27">
        <f t="shared" si="1"/>
        <v>22.407113517809002</v>
      </c>
      <c r="G13" s="27">
        <f t="shared" si="2"/>
        <v>2.9417686045812039</v>
      </c>
      <c r="H13" s="27">
        <f t="shared" si="3"/>
        <v>100</v>
      </c>
      <c r="J13" s="27">
        <f t="shared" si="4"/>
        <v>59.732672456613905</v>
      </c>
      <c r="K13" s="27">
        <f t="shared" si="5"/>
        <v>74.651117877609806</v>
      </c>
      <c r="S13" s="27">
        <v>95</v>
      </c>
      <c r="T13" s="27">
        <v>10</v>
      </c>
      <c r="U13" s="27">
        <v>10</v>
      </c>
      <c r="W13" s="27">
        <v>45</v>
      </c>
      <c r="X13" s="27">
        <v>90</v>
      </c>
      <c r="Y13" s="27">
        <v>10</v>
      </c>
      <c r="AA13" s="27">
        <v>30</v>
      </c>
      <c r="AB13" s="27">
        <v>60</v>
      </c>
      <c r="AD13" s="27">
        <v>80</v>
      </c>
      <c r="AE13" s="27">
        <v>40</v>
      </c>
      <c r="AG13" s="27">
        <v>20</v>
      </c>
      <c r="AH13" s="27">
        <v>40</v>
      </c>
    </row>
    <row r="14" spans="1:34" x14ac:dyDescent="0.25">
      <c r="A14" s="29">
        <v>0</v>
      </c>
      <c r="B14" s="29">
        <v>100.00000000000001</v>
      </c>
      <c r="C14" s="29">
        <v>0</v>
      </c>
      <c r="E14" s="27">
        <f t="shared" si="0"/>
        <v>0</v>
      </c>
      <c r="F14" s="27">
        <f t="shared" si="1"/>
        <v>100</v>
      </c>
      <c r="G14" s="27">
        <f t="shared" si="2"/>
        <v>0</v>
      </c>
      <c r="H14" s="27">
        <f t="shared" si="3"/>
        <v>100</v>
      </c>
      <c r="J14" s="27">
        <f t="shared" si="4"/>
        <v>100</v>
      </c>
      <c r="K14" s="27">
        <f t="shared" si="5"/>
        <v>0</v>
      </c>
      <c r="S14" s="27">
        <v>100</v>
      </c>
      <c r="T14" s="27">
        <v>0</v>
      </c>
      <c r="U14" s="27">
        <v>0</v>
      </c>
      <c r="W14" s="27">
        <v>50</v>
      </c>
      <c r="X14" s="27">
        <v>100</v>
      </c>
      <c r="Y14" s="27">
        <v>0</v>
      </c>
      <c r="AA14" s="27">
        <v>70</v>
      </c>
      <c r="AB14" s="27">
        <v>60</v>
      </c>
      <c r="AD14" s="27">
        <v>60</v>
      </c>
      <c r="AE14" s="27">
        <v>0</v>
      </c>
      <c r="AG14" s="27">
        <v>40</v>
      </c>
      <c r="AH14" s="27">
        <v>0</v>
      </c>
    </row>
    <row r="15" spans="1:34" x14ac:dyDescent="0.25">
      <c r="A15" s="29">
        <v>0</v>
      </c>
      <c r="B15" s="29">
        <v>93.563166979189958</v>
      </c>
      <c r="C15" s="29">
        <v>5.7200364706084734</v>
      </c>
      <c r="E15" s="27">
        <f t="shared" si="0"/>
        <v>0</v>
      </c>
      <c r="F15" s="27">
        <f t="shared" si="1"/>
        <v>94.23866648954295</v>
      </c>
      <c r="G15" s="27">
        <f t="shared" si="2"/>
        <v>5.7613335104570362</v>
      </c>
      <c r="H15" s="27">
        <f t="shared" si="3"/>
        <v>99.999999999999986</v>
      </c>
      <c r="J15" s="27">
        <f t="shared" si="4"/>
        <v>94.23866648954295</v>
      </c>
      <c r="K15" s="27">
        <f t="shared" si="5"/>
        <v>0</v>
      </c>
    </row>
    <row r="16" spans="1:34" x14ac:dyDescent="0.25">
      <c r="A16" s="29"/>
      <c r="B16" s="29"/>
      <c r="C16" s="29"/>
      <c r="AA16" s="27">
        <v>25</v>
      </c>
      <c r="AB16" s="27">
        <v>50</v>
      </c>
      <c r="AD16" s="27">
        <v>75</v>
      </c>
      <c r="AE16" s="27">
        <v>50</v>
      </c>
      <c r="AG16" s="27">
        <v>25</v>
      </c>
      <c r="AH16" s="27">
        <v>50</v>
      </c>
    </row>
    <row r="17" spans="1:34" x14ac:dyDescent="0.25">
      <c r="A17" s="29"/>
      <c r="B17" s="29"/>
      <c r="C17" s="29"/>
      <c r="AA17" s="27">
        <v>75</v>
      </c>
      <c r="AB17" s="27">
        <v>50</v>
      </c>
      <c r="AD17" s="27">
        <v>50</v>
      </c>
      <c r="AE17" s="27">
        <v>0</v>
      </c>
      <c r="AG17" s="27">
        <v>50</v>
      </c>
      <c r="AH17" s="27">
        <v>0</v>
      </c>
    </row>
    <row r="18" spans="1:34" x14ac:dyDescent="0.25">
      <c r="A18" s="29"/>
      <c r="B18" s="29"/>
      <c r="C18" s="29"/>
      <c r="G18" s="27">
        <f>AVERAGE(G4:G15)</f>
        <v>16.402562584836307</v>
      </c>
    </row>
    <row r="19" spans="1:34" x14ac:dyDescent="0.25">
      <c r="A19" s="29"/>
      <c r="B19" s="29"/>
      <c r="C19" s="29"/>
      <c r="AA19" s="27">
        <v>20</v>
      </c>
      <c r="AB19" s="27">
        <v>40</v>
      </c>
      <c r="AD19" s="27">
        <v>70</v>
      </c>
      <c r="AE19" s="27">
        <v>60</v>
      </c>
      <c r="AG19" s="27">
        <v>30</v>
      </c>
      <c r="AH19" s="27">
        <v>60</v>
      </c>
    </row>
    <row r="20" spans="1:34" x14ac:dyDescent="0.25">
      <c r="A20" s="29"/>
      <c r="B20" s="29"/>
      <c r="C20" s="29"/>
      <c r="AA20" s="27">
        <v>80</v>
      </c>
      <c r="AB20" s="27">
        <v>40</v>
      </c>
      <c r="AD20" s="27">
        <v>40</v>
      </c>
      <c r="AE20" s="27">
        <v>0</v>
      </c>
      <c r="AG20" s="27">
        <v>60</v>
      </c>
      <c r="AH20" s="27">
        <v>0</v>
      </c>
    </row>
    <row r="21" spans="1:34" x14ac:dyDescent="0.25">
      <c r="A21" s="29"/>
      <c r="B21" s="29"/>
      <c r="C21" s="29"/>
    </row>
    <row r="22" spans="1:34" x14ac:dyDescent="0.25">
      <c r="A22" s="29"/>
      <c r="B22" s="29"/>
      <c r="C22" s="29"/>
      <c r="AA22" s="27">
        <v>15</v>
      </c>
      <c r="AB22" s="27">
        <v>30</v>
      </c>
      <c r="AD22" s="27">
        <v>65</v>
      </c>
      <c r="AE22" s="27">
        <v>70</v>
      </c>
      <c r="AG22" s="27">
        <v>35</v>
      </c>
      <c r="AH22" s="27">
        <v>70</v>
      </c>
    </row>
    <row r="23" spans="1:34" x14ac:dyDescent="0.25">
      <c r="A23" s="29"/>
      <c r="B23" s="29"/>
      <c r="C23" s="29"/>
      <c r="AA23" s="27">
        <v>85</v>
      </c>
      <c r="AB23" s="27">
        <v>30</v>
      </c>
      <c r="AD23" s="27">
        <v>30</v>
      </c>
      <c r="AE23" s="27">
        <v>0</v>
      </c>
      <c r="AG23" s="27">
        <v>70</v>
      </c>
      <c r="AH23" s="27">
        <v>0</v>
      </c>
    </row>
    <row r="24" spans="1:34" x14ac:dyDescent="0.25">
      <c r="A24" s="29"/>
      <c r="B24" s="29"/>
      <c r="C24" s="29"/>
    </row>
    <row r="25" spans="1:34" x14ac:dyDescent="0.25">
      <c r="A25" s="29"/>
      <c r="B25" s="29"/>
      <c r="C25" s="29"/>
      <c r="AA25" s="27">
        <v>10</v>
      </c>
      <c r="AB25" s="27">
        <v>20</v>
      </c>
      <c r="AD25" s="27">
        <v>60</v>
      </c>
      <c r="AE25" s="27">
        <v>80</v>
      </c>
      <c r="AG25" s="27">
        <v>40</v>
      </c>
      <c r="AH25" s="27">
        <v>80</v>
      </c>
    </row>
    <row r="26" spans="1:34" x14ac:dyDescent="0.25">
      <c r="A26" s="29"/>
      <c r="B26" s="29"/>
      <c r="C26" s="29"/>
      <c r="AA26" s="27">
        <v>90</v>
      </c>
      <c r="AB26" s="27">
        <v>20</v>
      </c>
      <c r="AD26" s="27">
        <v>20</v>
      </c>
      <c r="AE26" s="27">
        <v>0</v>
      </c>
      <c r="AG26" s="27">
        <v>80</v>
      </c>
      <c r="AH26" s="27">
        <v>0</v>
      </c>
    </row>
    <row r="27" spans="1:34" x14ac:dyDescent="0.25">
      <c r="A27" s="29"/>
      <c r="B27" s="29"/>
      <c r="C27" s="29"/>
    </row>
    <row r="28" spans="1:34" x14ac:dyDescent="0.25">
      <c r="A28" s="29"/>
      <c r="B28" s="29"/>
      <c r="C28" s="29"/>
      <c r="AA28" s="27">
        <v>5</v>
      </c>
      <c r="AB28" s="27">
        <v>10</v>
      </c>
      <c r="AD28" s="27">
        <v>55</v>
      </c>
      <c r="AE28" s="27">
        <v>90</v>
      </c>
      <c r="AG28" s="27">
        <v>45</v>
      </c>
      <c r="AH28" s="27">
        <v>90</v>
      </c>
    </row>
    <row r="29" spans="1:34" x14ac:dyDescent="0.25">
      <c r="A29" s="29"/>
      <c r="B29" s="29"/>
      <c r="C29" s="29"/>
      <c r="AA29" s="27">
        <v>95</v>
      </c>
      <c r="AB29" s="27">
        <v>10</v>
      </c>
      <c r="AD29" s="27">
        <v>10</v>
      </c>
      <c r="AE29" s="27">
        <v>0</v>
      </c>
      <c r="AG29" s="27">
        <v>90</v>
      </c>
      <c r="AH29" s="27">
        <v>0</v>
      </c>
    </row>
    <row r="30" spans="1:34" x14ac:dyDescent="0.25">
      <c r="A30" s="29"/>
      <c r="B30" s="29"/>
      <c r="C30" s="29"/>
    </row>
    <row r="31" spans="1:34" x14ac:dyDescent="0.25">
      <c r="A31" s="29"/>
      <c r="B31" s="29"/>
      <c r="C31" s="29"/>
    </row>
    <row r="32" spans="1:34" x14ac:dyDescent="0.25">
      <c r="A32" s="29"/>
      <c r="B32" s="29"/>
      <c r="C32" s="29"/>
    </row>
    <row r="33" spans="1:3" x14ac:dyDescent="0.25">
      <c r="A33" s="29"/>
      <c r="B33" s="29"/>
      <c r="C33" s="29"/>
    </row>
    <row r="34" spans="1:3" x14ac:dyDescent="0.25">
      <c r="A34" s="29"/>
      <c r="B34" s="29"/>
      <c r="C34" s="29"/>
    </row>
    <row r="35" spans="1:3" x14ac:dyDescent="0.25">
      <c r="A35" s="29"/>
      <c r="B35" s="29"/>
      <c r="C35" s="29"/>
    </row>
  </sheetData>
  <printOptions gridLines="1" gridLinesSet="0"/>
  <pageMargins left="0.75" right="0.75" top="1" bottom="1" header="0.5" footer="0.5"/>
  <pageSetup orientation="portrait" horizontalDpi="300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3"/>
  <sheetViews>
    <sheetView workbookViewId="0">
      <selection activeCell="C34" sqref="C34"/>
    </sheetView>
  </sheetViews>
  <sheetFormatPr defaultRowHeight="12.75" x14ac:dyDescent="0.2"/>
  <cols>
    <col min="1" max="1" width="5.42578125" bestFit="1" customWidth="1"/>
    <col min="3" max="3" width="40.140625" bestFit="1" customWidth="1"/>
    <col min="10" max="10" width="10.5703125" customWidth="1"/>
    <col min="12" max="12" width="11.85546875" customWidth="1"/>
    <col min="16" max="16" width="23.5703125" customWidth="1"/>
  </cols>
  <sheetData>
    <row r="1" spans="1:18" ht="48" thickBot="1" x14ac:dyDescent="0.25">
      <c r="A1" s="1" t="s">
        <v>12</v>
      </c>
      <c r="B1" s="2" t="s">
        <v>13</v>
      </c>
      <c r="C1" s="12" t="s">
        <v>14</v>
      </c>
      <c r="D1" s="13" t="s">
        <v>15</v>
      </c>
      <c r="E1" s="17" t="s">
        <v>16</v>
      </c>
      <c r="F1" s="17" t="s">
        <v>17</v>
      </c>
      <c r="G1" s="17" t="s">
        <v>18</v>
      </c>
      <c r="H1" s="17" t="s">
        <v>19</v>
      </c>
      <c r="I1" s="18" t="s">
        <v>20</v>
      </c>
      <c r="J1" s="22" t="s">
        <v>21</v>
      </c>
      <c r="K1" s="22" t="s">
        <v>22</v>
      </c>
      <c r="L1" s="22" t="s">
        <v>23</v>
      </c>
      <c r="M1" s="22" t="s">
        <v>24</v>
      </c>
      <c r="O1" s="13" t="s">
        <v>46</v>
      </c>
      <c r="P1" s="17" t="s">
        <v>47</v>
      </c>
      <c r="Q1" s="22" t="s">
        <v>48</v>
      </c>
      <c r="R1" t="s">
        <v>49</v>
      </c>
    </row>
    <row r="2" spans="1:18" ht="18.75" x14ac:dyDescent="0.2">
      <c r="A2" s="3" t="s">
        <v>25</v>
      </c>
      <c r="B2" s="4">
        <v>2360.8000000000002</v>
      </c>
      <c r="C2" s="5" t="s">
        <v>26</v>
      </c>
      <c r="D2" s="14">
        <v>44.097819865336888</v>
      </c>
      <c r="E2" s="19">
        <v>3.7261917523396146</v>
      </c>
      <c r="F2" s="19" t="s">
        <v>27</v>
      </c>
      <c r="G2" s="19">
        <v>3.3318568528582704</v>
      </c>
      <c r="H2" s="19">
        <v>20.023502333041407</v>
      </c>
      <c r="I2" s="19">
        <v>2.9222177950281036</v>
      </c>
      <c r="J2" s="23">
        <v>16.334323721378023</v>
      </c>
      <c r="K2" s="23" t="s">
        <v>27</v>
      </c>
      <c r="L2" s="23">
        <v>0</v>
      </c>
      <c r="M2" s="23">
        <v>9.5640876800176891</v>
      </c>
      <c r="O2" s="15">
        <f>D2</f>
        <v>44.097819865336888</v>
      </c>
      <c r="P2" s="20">
        <f>E2+G2+H2+I2</f>
        <v>30.003768733267396</v>
      </c>
      <c r="Q2" s="24">
        <f>J2+L2+M2</f>
        <v>25.898411401395713</v>
      </c>
      <c r="R2" s="26">
        <f>SUM(O2:Q2)</f>
        <v>100</v>
      </c>
    </row>
    <row r="3" spans="1:18" ht="18.75" x14ac:dyDescent="0.2">
      <c r="A3" s="6" t="s">
        <v>28</v>
      </c>
      <c r="B3" s="7">
        <v>2362.2600000000002</v>
      </c>
      <c r="C3" s="8" t="s">
        <v>29</v>
      </c>
      <c r="D3" s="15">
        <v>65.42162151244122</v>
      </c>
      <c r="E3" s="20">
        <v>2.3045693283128426</v>
      </c>
      <c r="F3" s="20" t="s">
        <v>27</v>
      </c>
      <c r="G3" s="20">
        <v>2.0902059387129204</v>
      </c>
      <c r="H3" s="20">
        <v>17.915241106688462</v>
      </c>
      <c r="I3" s="20">
        <v>1.846001080287234</v>
      </c>
      <c r="J3" s="24">
        <v>3.6943477782114273</v>
      </c>
      <c r="K3" s="24" t="s">
        <v>27</v>
      </c>
      <c r="L3" s="24">
        <v>0</v>
      </c>
      <c r="M3" s="24">
        <v>6.7280132553458909</v>
      </c>
      <c r="O3" s="15">
        <f t="shared" ref="O3:O13" si="0">D3</f>
        <v>65.42162151244122</v>
      </c>
      <c r="P3" s="20">
        <f t="shared" ref="P3:P7" si="1">E3+G3+H3+I3</f>
        <v>24.156017454001461</v>
      </c>
      <c r="Q3" s="24">
        <f>J3+L3+M3</f>
        <v>10.422361033557319</v>
      </c>
      <c r="R3" s="26">
        <f t="shared" ref="R3:R13" si="2">SUM(O3:Q3)</f>
        <v>100</v>
      </c>
    </row>
    <row r="4" spans="1:18" ht="18.75" x14ac:dyDescent="0.2">
      <c r="A4" s="6" t="s">
        <v>30</v>
      </c>
      <c r="B4" s="7">
        <v>2365.5</v>
      </c>
      <c r="C4" s="8" t="s">
        <v>29</v>
      </c>
      <c r="D4" s="15">
        <v>56.791802546401549</v>
      </c>
      <c r="E4" s="20">
        <v>2.4304925711975187</v>
      </c>
      <c r="F4" s="20" t="s">
        <v>27</v>
      </c>
      <c r="G4" s="20">
        <v>2.1961841001598459</v>
      </c>
      <c r="H4" s="20">
        <v>20.598115889798173</v>
      </c>
      <c r="I4" s="20">
        <v>3.9579259604942574</v>
      </c>
      <c r="J4" s="24">
        <v>3.4760706497375371</v>
      </c>
      <c r="K4" s="24" t="s">
        <v>31</v>
      </c>
      <c r="L4" s="24">
        <v>0</v>
      </c>
      <c r="M4" s="24">
        <v>9.8302212512309435</v>
      </c>
      <c r="O4" s="15">
        <f t="shared" si="0"/>
        <v>56.791802546401549</v>
      </c>
      <c r="P4" s="20">
        <f t="shared" si="1"/>
        <v>29.182718521649797</v>
      </c>
      <c r="Q4" s="24">
        <f>J4+L4+M4</f>
        <v>13.30629190096848</v>
      </c>
      <c r="R4" s="26">
        <f t="shared" si="2"/>
        <v>99.28081296901982</v>
      </c>
    </row>
    <row r="5" spans="1:18" ht="18.75" x14ac:dyDescent="0.2">
      <c r="A5" s="6" t="s">
        <v>32</v>
      </c>
      <c r="B5" s="7">
        <v>2367.08</v>
      </c>
      <c r="C5" s="8" t="s">
        <v>29</v>
      </c>
      <c r="D5" s="15">
        <v>81.228770658283295</v>
      </c>
      <c r="E5" s="20">
        <v>1.8240904791817347</v>
      </c>
      <c r="F5" s="20">
        <v>0</v>
      </c>
      <c r="G5" s="20">
        <v>1.3945589652127388</v>
      </c>
      <c r="H5" s="20">
        <v>13.560737944723996</v>
      </c>
      <c r="I5" s="20">
        <v>1.9918419525982303</v>
      </c>
      <c r="J5" s="24">
        <v>0</v>
      </c>
      <c r="K5" s="24" t="s">
        <v>27</v>
      </c>
      <c r="L5" s="24">
        <v>0</v>
      </c>
      <c r="M5" s="24" t="s">
        <v>27</v>
      </c>
      <c r="O5" s="15">
        <f t="shared" si="0"/>
        <v>81.228770658283295</v>
      </c>
      <c r="P5" s="20">
        <f t="shared" si="1"/>
        <v>18.771229341716698</v>
      </c>
      <c r="Q5" s="24">
        <f>J5+L5</f>
        <v>0</v>
      </c>
      <c r="R5" s="26">
        <f t="shared" si="2"/>
        <v>100</v>
      </c>
    </row>
    <row r="6" spans="1:18" ht="18.75" x14ac:dyDescent="0.2">
      <c r="A6" s="6" t="s">
        <v>33</v>
      </c>
      <c r="B6" s="7">
        <v>2372.4</v>
      </c>
      <c r="C6" s="8" t="s">
        <v>34</v>
      </c>
      <c r="D6" s="15">
        <v>59.800411484045647</v>
      </c>
      <c r="E6" s="20">
        <v>2.2416588185012998</v>
      </c>
      <c r="F6" s="20" t="s">
        <v>27</v>
      </c>
      <c r="G6" s="20">
        <v>2.2687883950839063</v>
      </c>
      <c r="H6" s="20">
        <v>22.179909420491658</v>
      </c>
      <c r="I6" s="20">
        <v>1.6167761179634599</v>
      </c>
      <c r="J6" s="24" t="s">
        <v>27</v>
      </c>
      <c r="K6" s="24" t="s">
        <v>27</v>
      </c>
      <c r="L6" s="24">
        <v>0</v>
      </c>
      <c r="M6" s="24">
        <v>11.892455763914025</v>
      </c>
      <c r="O6" s="15">
        <f t="shared" si="0"/>
        <v>59.800411484045647</v>
      </c>
      <c r="P6" s="20">
        <f t="shared" si="1"/>
        <v>28.307132752040324</v>
      </c>
      <c r="Q6" s="24">
        <f>L6+M6</f>
        <v>11.892455763914025</v>
      </c>
      <c r="R6" s="26">
        <f t="shared" si="2"/>
        <v>100</v>
      </c>
    </row>
    <row r="7" spans="1:18" ht="18.75" x14ac:dyDescent="0.2">
      <c r="A7" s="6" t="s">
        <v>35</v>
      </c>
      <c r="B7" s="7">
        <v>2379.6999999999998</v>
      </c>
      <c r="C7" s="8" t="s">
        <v>36</v>
      </c>
      <c r="D7" s="15">
        <v>12.63212942898447</v>
      </c>
      <c r="E7" s="20">
        <v>5.4915459296881677</v>
      </c>
      <c r="F7" s="20" t="s">
        <v>27</v>
      </c>
      <c r="G7" s="20">
        <v>4.5629001246737326</v>
      </c>
      <c r="H7" s="20">
        <v>26.047465636853808</v>
      </c>
      <c r="I7" s="20">
        <v>3.2385661783088473</v>
      </c>
      <c r="J7" s="24">
        <v>23.219560469765597</v>
      </c>
      <c r="K7" s="24">
        <v>6.1709808841807536</v>
      </c>
      <c r="L7" s="24" t="s">
        <v>27</v>
      </c>
      <c r="M7" s="24">
        <v>18.636851347544624</v>
      </c>
      <c r="O7" s="15">
        <f t="shared" si="0"/>
        <v>12.63212942898447</v>
      </c>
      <c r="P7" s="20">
        <f t="shared" si="1"/>
        <v>39.340477869524548</v>
      </c>
      <c r="Q7" s="24">
        <f>J7+K7+M7</f>
        <v>48.027392701490975</v>
      </c>
      <c r="R7" s="26">
        <f t="shared" si="2"/>
        <v>100</v>
      </c>
    </row>
    <row r="8" spans="1:18" ht="18.75" x14ac:dyDescent="0.2">
      <c r="A8" s="6" t="s">
        <v>37</v>
      </c>
      <c r="B8" s="7">
        <v>2410</v>
      </c>
      <c r="C8" s="8" t="s">
        <v>38</v>
      </c>
      <c r="D8" s="15">
        <v>9.3112956341645372</v>
      </c>
      <c r="E8" s="20">
        <v>6.8612909167016918</v>
      </c>
      <c r="F8" s="20">
        <v>2.1409211149369578</v>
      </c>
      <c r="G8" s="20">
        <v>5.3237825238219205</v>
      </c>
      <c r="H8" s="20">
        <v>30.131278139201111</v>
      </c>
      <c r="I8" s="20">
        <v>3.2741262521504813</v>
      </c>
      <c r="J8" s="24">
        <v>27.457408366611553</v>
      </c>
      <c r="K8" s="24">
        <v>5.4941435645842214</v>
      </c>
      <c r="L8" s="24" t="s">
        <v>31</v>
      </c>
      <c r="M8" s="24">
        <v>9.2071861092542431</v>
      </c>
      <c r="O8" s="15">
        <f t="shared" si="0"/>
        <v>9.3112956341645372</v>
      </c>
      <c r="P8" s="20">
        <f>E8+F8+G8+H8+I8</f>
        <v>47.731398946812163</v>
      </c>
      <c r="Q8" s="24">
        <f>J8+K8+M8</f>
        <v>42.158738040450018</v>
      </c>
      <c r="R8" s="26">
        <f t="shared" si="2"/>
        <v>99.201432621426719</v>
      </c>
    </row>
    <row r="9" spans="1:18" ht="18.75" x14ac:dyDescent="0.2">
      <c r="A9" s="6" t="s">
        <v>39</v>
      </c>
      <c r="B9" s="7">
        <v>2458.8000000000002</v>
      </c>
      <c r="C9" s="8" t="s">
        <v>26</v>
      </c>
      <c r="D9" s="15">
        <v>44.356686483756562</v>
      </c>
      <c r="E9" s="20">
        <v>3.5972604814881626</v>
      </c>
      <c r="F9" s="20">
        <v>1.4969619129299656</v>
      </c>
      <c r="G9" s="20">
        <v>2.7799728082334609</v>
      </c>
      <c r="H9" s="20">
        <v>22.518327224924604</v>
      </c>
      <c r="I9" s="20">
        <v>1.2570100242743161</v>
      </c>
      <c r="J9" s="24">
        <v>19.128889480899218</v>
      </c>
      <c r="K9" s="24">
        <v>4.2079177032109722</v>
      </c>
      <c r="L9" s="24" t="s">
        <v>31</v>
      </c>
      <c r="M9" s="24">
        <v>0</v>
      </c>
      <c r="O9" s="15">
        <f t="shared" si="0"/>
        <v>44.356686483756562</v>
      </c>
      <c r="P9" s="20">
        <f>E9+F9+G9+H9+I9</f>
        <v>31.649532451850511</v>
      </c>
      <c r="Q9" s="24">
        <f>J9+K9+M9</f>
        <v>23.336807184110192</v>
      </c>
      <c r="R9" s="26">
        <f t="shared" si="2"/>
        <v>99.34302611971728</v>
      </c>
    </row>
    <row r="10" spans="1:18" ht="18.75" x14ac:dyDescent="0.2">
      <c r="A10" s="6" t="s">
        <v>40</v>
      </c>
      <c r="B10" s="7">
        <v>2460.6999999999998</v>
      </c>
      <c r="C10" s="8" t="s">
        <v>26</v>
      </c>
      <c r="D10" s="15">
        <v>35.146134406455381</v>
      </c>
      <c r="E10" s="20">
        <v>2.7270705354901561</v>
      </c>
      <c r="F10" s="20">
        <v>0</v>
      </c>
      <c r="G10" s="20">
        <v>1.5997981392916927</v>
      </c>
      <c r="H10" s="20">
        <v>44.874988131578839</v>
      </c>
      <c r="I10" s="20">
        <v>1.7740850910519259</v>
      </c>
      <c r="J10" s="24">
        <v>12.297635290246305</v>
      </c>
      <c r="K10" s="24" t="s">
        <v>31</v>
      </c>
      <c r="L10" s="24" t="s">
        <v>31</v>
      </c>
      <c r="M10" s="24">
        <v>0</v>
      </c>
      <c r="O10" s="15">
        <f t="shared" si="0"/>
        <v>35.146134406455381</v>
      </c>
      <c r="P10" s="20">
        <f>E10+G10+H10+I10</f>
        <v>50.975941897412611</v>
      </c>
      <c r="Q10" s="24">
        <f>J10+M10</f>
        <v>12.297635290246305</v>
      </c>
      <c r="R10" s="26">
        <f t="shared" si="2"/>
        <v>98.419711594114304</v>
      </c>
    </row>
    <row r="11" spans="1:18" ht="18.75" x14ac:dyDescent="0.2">
      <c r="A11" s="6" t="s">
        <v>41</v>
      </c>
      <c r="B11" s="7">
        <v>2492.6</v>
      </c>
      <c r="C11" s="8" t="s">
        <v>29</v>
      </c>
      <c r="D11" s="15">
        <v>74.162273094474614</v>
      </c>
      <c r="E11" s="20">
        <v>1.3490083792779333</v>
      </c>
      <c r="F11" s="20">
        <v>0</v>
      </c>
      <c r="G11" s="20">
        <v>0.98187353578934544</v>
      </c>
      <c r="H11" s="20">
        <v>19.929501039828292</v>
      </c>
      <c r="I11" s="20" t="s">
        <v>31</v>
      </c>
      <c r="J11" s="24">
        <v>2.9225047505837578</v>
      </c>
      <c r="K11" s="24" t="s">
        <v>27</v>
      </c>
      <c r="L11" s="24">
        <v>0</v>
      </c>
      <c r="M11" s="24" t="s">
        <v>27</v>
      </c>
      <c r="O11" s="15">
        <f t="shared" si="0"/>
        <v>74.162273094474614</v>
      </c>
      <c r="P11" s="20">
        <f>E11+G11+H11</f>
        <v>22.260382954895569</v>
      </c>
      <c r="Q11" s="24">
        <f>J11+L11</f>
        <v>2.9225047505837578</v>
      </c>
      <c r="R11" s="26">
        <f t="shared" si="2"/>
        <v>99.345160799953931</v>
      </c>
    </row>
    <row r="12" spans="1:18" ht="18.75" x14ac:dyDescent="0.2">
      <c r="A12" s="6" t="s">
        <v>42</v>
      </c>
      <c r="B12" s="7">
        <v>2671.8</v>
      </c>
      <c r="C12" s="8" t="s">
        <v>43</v>
      </c>
      <c r="D12" s="15">
        <v>0</v>
      </c>
      <c r="E12" s="20">
        <v>2.4734720725312616</v>
      </c>
      <c r="F12" s="20">
        <v>0</v>
      </c>
      <c r="G12" s="20">
        <v>0</v>
      </c>
      <c r="H12" s="20">
        <v>97.526527927468749</v>
      </c>
      <c r="I12" s="20">
        <v>0</v>
      </c>
      <c r="J12" s="24">
        <v>0</v>
      </c>
      <c r="K12" s="24">
        <v>0</v>
      </c>
      <c r="L12" s="24" t="s">
        <v>27</v>
      </c>
      <c r="M12" s="24">
        <v>0</v>
      </c>
      <c r="O12" s="15">
        <f t="shared" si="0"/>
        <v>0</v>
      </c>
      <c r="P12" s="20">
        <f>E12+G12+H12+I12</f>
        <v>100.00000000000001</v>
      </c>
      <c r="Q12" s="24">
        <f>J12+K12+M12</f>
        <v>0</v>
      </c>
      <c r="R12" s="26">
        <f t="shared" si="2"/>
        <v>100.00000000000001</v>
      </c>
    </row>
    <row r="13" spans="1:18" ht="57" thickBot="1" x14ac:dyDescent="0.25">
      <c r="A13" s="9" t="s">
        <v>44</v>
      </c>
      <c r="B13" s="10">
        <v>2673</v>
      </c>
      <c r="C13" s="11" t="s">
        <v>45</v>
      </c>
      <c r="D13" s="16">
        <v>0</v>
      </c>
      <c r="E13" s="21">
        <v>5.2258769288995159</v>
      </c>
      <c r="F13" s="21">
        <v>0</v>
      </c>
      <c r="G13" s="21">
        <v>0</v>
      </c>
      <c r="H13" s="21">
        <v>85.183385229403569</v>
      </c>
      <c r="I13" s="21">
        <v>3.1539048208868778</v>
      </c>
      <c r="J13" s="25" t="s">
        <v>31</v>
      </c>
      <c r="K13" s="25">
        <v>1.419257169399095</v>
      </c>
      <c r="L13" s="25">
        <v>4.3007793012093787</v>
      </c>
      <c r="M13" s="25">
        <v>0</v>
      </c>
      <c r="O13" s="15">
        <f t="shared" si="0"/>
        <v>0</v>
      </c>
      <c r="P13" s="20">
        <f>E13+G13+H13+I13</f>
        <v>93.563166979189958</v>
      </c>
      <c r="Q13" s="24">
        <f>K13+L13+M13</f>
        <v>5.7200364706084734</v>
      </c>
      <c r="R13" s="26">
        <f t="shared" si="2"/>
        <v>99.283203449798435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14" sqref="M1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plotdata</vt:lpstr>
      <vt:lpstr>rawdata</vt:lpstr>
      <vt:lpstr>how_to_read_Ternary_Diagram</vt:lpstr>
      <vt:lpstr>ternpt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Lazaroo</dc:creator>
  <cp:lastModifiedBy>Ryan Lazaroo</cp:lastModifiedBy>
  <cp:lastPrinted>1997-12-17T16:01:20Z</cp:lastPrinted>
  <dcterms:created xsi:type="dcterms:W3CDTF">1997-12-08T19:45:34Z</dcterms:created>
  <dcterms:modified xsi:type="dcterms:W3CDTF">2023-03-07T09:57:02Z</dcterms:modified>
</cp:coreProperties>
</file>