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munishkumar-gh.github.io\SuSS\2023_Sem2_ANL252_Python_4_Biz\3_ECA\"/>
    </mc:Choice>
  </mc:AlternateContent>
  <xr:revisionPtr revIDLastSave="0" documentId="13_ncr:1_{761E7AEF-110B-48C2-9B87-24CB45281C52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heet1" sheetId="1" r:id="rId1"/>
    <sheet name="Input Mark" sheetId="5" r:id="rId2"/>
    <sheet name="Sheet2" sheetId="4" r:id="rId3"/>
    <sheet name="Sheet5" sheetId="6" r:id="rId4"/>
  </sheets>
  <externalReferences>
    <externalReference r:id="rId5"/>
  </externalReferences>
  <definedNames>
    <definedName name="_xlnm._FilterDatabase" localSheetId="2" hidden="1">Sheet2!$A$1:$G$58</definedName>
    <definedName name="_xlnm.Print_Titles" localSheetId="0">Sheet1!$18:$18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6" l="1"/>
  <c r="F66" i="6"/>
  <c r="H6" i="6" s="1"/>
  <c r="E66" i="6"/>
  <c r="H5" i="6" s="1"/>
  <c r="D66" i="6"/>
  <c r="C66" i="6"/>
  <c r="H3" i="6" s="1"/>
  <c r="H2" i="6"/>
  <c r="B66" i="6"/>
  <c r="G6" i="6"/>
  <c r="G5" i="6"/>
  <c r="G4" i="6"/>
  <c r="G3" i="6"/>
  <c r="G2" i="6"/>
  <c r="B3" i="5" l="1"/>
  <c r="B4" i="5"/>
  <c r="B5" i="5"/>
  <c r="B6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1" i="5"/>
  <c r="B43" i="5"/>
  <c r="B44" i="5"/>
  <c r="B45" i="5"/>
  <c r="B46" i="5"/>
  <c r="B47" i="5"/>
  <c r="B48" i="5"/>
  <c r="B49" i="5"/>
  <c r="B50" i="5"/>
  <c r="B51" i="5"/>
  <c r="B52" i="5"/>
  <c r="B53" i="5"/>
  <c r="B54" i="5"/>
  <c r="B56" i="5"/>
  <c r="B57" i="5"/>
  <c r="B2" i="5"/>
  <c r="F3" i="5" l="1"/>
  <c r="I8" i="5" s="1"/>
  <c r="I18" i="5" l="1"/>
  <c r="I11" i="5"/>
  <c r="I10" i="5"/>
  <c r="I14" i="5"/>
  <c r="F5" i="5"/>
  <c r="I13" i="5"/>
  <c r="I17" i="5"/>
  <c r="I9" i="5"/>
  <c r="I16" i="5"/>
  <c r="F4" i="5"/>
  <c r="I12" i="5"/>
  <c r="I15" i="5"/>
  <c r="G41" i="4"/>
  <c r="E74" i="1"/>
  <c r="E73" i="1"/>
  <c r="E71" i="1"/>
  <c r="E70" i="1"/>
  <c r="E69" i="1"/>
  <c r="E68" i="1"/>
  <c r="E67" i="1"/>
  <c r="E66" i="1"/>
  <c r="E65" i="1"/>
  <c r="E64" i="1"/>
  <c r="E63" i="1"/>
  <c r="E62" i="1"/>
  <c r="E61" i="1"/>
  <c r="E60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G58" i="4"/>
  <c r="G57" i="4"/>
  <c r="G56" i="4"/>
  <c r="E72" i="1" s="1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E59" i="1" s="1"/>
  <c r="G42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I4" i="1"/>
</calcChain>
</file>

<file path=xl/sharedStrings.xml><?xml version="1.0" encoding="utf-8"?>
<sst xmlns="http://schemas.openxmlformats.org/spreadsheetml/2006/main" count="341" uniqueCount="213">
  <si>
    <t>S/N</t>
  </si>
  <si>
    <t>Student PI</t>
  </si>
  <si>
    <t>Name</t>
  </si>
  <si>
    <t>ECA MARKER'S SCORE SUMMARY SHEET</t>
  </si>
  <si>
    <t>Course:</t>
  </si>
  <si>
    <t>ECA cut-off date:</t>
  </si>
  <si>
    <t>ECA return date:</t>
  </si>
  <si>
    <t>Tutorial Group:</t>
  </si>
  <si>
    <t>Remarks</t>
  </si>
  <si>
    <t>Marker:</t>
  </si>
  <si>
    <t>Total of marked scripts:</t>
  </si>
  <si>
    <t>Tutor PI:</t>
  </si>
  <si>
    <t>Please do not re-format or delete any column from the score sheet.</t>
  </si>
  <si>
    <t>Report
100%</t>
  </si>
  <si>
    <t>Mr AA</t>
  </si>
  <si>
    <t>Mr BB</t>
  </si>
  <si>
    <t>Mr CC</t>
  </si>
  <si>
    <t>X1234567</t>
  </si>
  <si>
    <t>Y1234567</t>
  </si>
  <si>
    <t>Z1234567</t>
  </si>
  <si>
    <t>Example: Marker is only required to fill in cells highlighted in yellow. Scores computed in orange cells are to be keyed into SUSS gradebook.</t>
  </si>
  <si>
    <t>ANL252</t>
  </si>
  <si>
    <t>ONG MING DA</t>
  </si>
  <si>
    <t>B1611465</t>
  </si>
  <si>
    <t>ONG CHIEW LING</t>
  </si>
  <si>
    <t>B2010698</t>
  </si>
  <si>
    <t>TEH YI LIN</t>
  </si>
  <si>
    <t>B2081892</t>
  </si>
  <si>
    <t>HAMREESH S/O ARIVALAGAN</t>
  </si>
  <si>
    <t>B2210812</t>
  </si>
  <si>
    <t>PEREIRA KATHLYN THERESE</t>
  </si>
  <si>
    <t>B2272579</t>
  </si>
  <si>
    <t>ANG KIA LOKE</t>
  </si>
  <si>
    <t>B2310015</t>
  </si>
  <si>
    <t>TAN BEVERLYN</t>
  </si>
  <si>
    <t>E2081428</t>
  </si>
  <si>
    <t>CHUA QI YING</t>
  </si>
  <si>
    <t>E2081908</t>
  </si>
  <si>
    <t>NG LING YING</t>
  </si>
  <si>
    <t>E2181019</t>
  </si>
  <si>
    <t>NG YI JIAN</t>
  </si>
  <si>
    <t>E2211293</t>
  </si>
  <si>
    <t>LEE WEI XUAN</t>
  </si>
  <si>
    <t>E2310018</t>
  </si>
  <si>
    <t>DARRION GOH ING HEAN</t>
  </si>
  <si>
    <t>E2310655</t>
  </si>
  <si>
    <t>TAN ZEKAI, MARCUS</t>
  </si>
  <si>
    <t>H2011558</t>
  </si>
  <si>
    <t>CHUA YONG HUA</t>
  </si>
  <si>
    <t>H2070924</t>
  </si>
  <si>
    <t>VILLANUEVA VAN HALLY BORINES</t>
  </si>
  <si>
    <t>H2072822</t>
  </si>
  <si>
    <t xml:space="preserve">ADAM ABDULLAH ANG </t>
  </si>
  <si>
    <t>H2210484</t>
  </si>
  <si>
    <t>MUHAMMAD BIN OSMAN</t>
  </si>
  <si>
    <t>H2310678</t>
  </si>
  <si>
    <t>SHAFINA BINTE HAZMAN</t>
  </si>
  <si>
    <t>H2311509</t>
  </si>
  <si>
    <t>ANG XIU ZHI</t>
  </si>
  <si>
    <t>J1771750</t>
  </si>
  <si>
    <t>LIU ANGELA QIYU</t>
  </si>
  <si>
    <t>J2181353</t>
  </si>
  <si>
    <t>NG XUE ER, ARIEL</t>
  </si>
  <si>
    <t>J2271307</t>
  </si>
  <si>
    <t>MOHAMMAD DANIAL BIN MOHAMMAD ISMAIL</t>
  </si>
  <si>
    <t>J2310430</t>
  </si>
  <si>
    <t>CHUA YU ZHE</t>
  </si>
  <si>
    <t>J2311231</t>
  </si>
  <si>
    <t>NUR FAZILLAH BINTE ABDUL RAHMAN</t>
  </si>
  <si>
    <t>K1870536</t>
  </si>
  <si>
    <t>GOH JUN JIE</t>
  </si>
  <si>
    <t>K2210106</t>
  </si>
  <si>
    <t>TAN WEE HUAT</t>
  </si>
  <si>
    <t>K2270304</t>
  </si>
  <si>
    <t>POH SZE YING</t>
  </si>
  <si>
    <t>M2170235</t>
  </si>
  <si>
    <t>LAU WEI LIAN (LIU WEILIAN)</t>
  </si>
  <si>
    <t>M2273019</t>
  </si>
  <si>
    <t>NUR HAMIZAH BINTE RIDWAN</t>
  </si>
  <si>
    <t>M2311185</t>
  </si>
  <si>
    <t>LOKE KUM WAI (LU JINWEI)</t>
  </si>
  <si>
    <t>M2311263</t>
  </si>
  <si>
    <t>AILN AIK XIU JING</t>
  </si>
  <si>
    <t>N2070416</t>
  </si>
  <si>
    <t>BIN ISHAK HILMI</t>
  </si>
  <si>
    <t>N2181344</t>
  </si>
  <si>
    <t>YEO JIA JIE, JACKSON</t>
  </si>
  <si>
    <t>N2270191</t>
  </si>
  <si>
    <t>LIM KAI WEN</t>
  </si>
  <si>
    <t>N2270422</t>
  </si>
  <si>
    <t>TAN MEI YI RACHEL</t>
  </si>
  <si>
    <t>Q2081315</t>
  </si>
  <si>
    <t>MUHAMMAD YUSUF BIN ZAINUDIN</t>
  </si>
  <si>
    <t>Q2111756</t>
  </si>
  <si>
    <t>ONG ISAAC CHRISTOPHER WEN XUAN</t>
  </si>
  <si>
    <t>Q2180896</t>
  </si>
  <si>
    <t>GOH QING FENG</t>
  </si>
  <si>
    <t>Q2181339</t>
  </si>
  <si>
    <t>WONG KEE MOI</t>
  </si>
  <si>
    <t>Q2270387</t>
  </si>
  <si>
    <t>NUR RUZAINATUL HUSNAA BINTE ABDUL JALIL</t>
  </si>
  <si>
    <t>Q2310679</t>
  </si>
  <si>
    <t>PANG SHI DA LAWRENCE</t>
  </si>
  <si>
    <t>Q2310757</t>
  </si>
  <si>
    <t>GOH JIA YI SAMUEL</t>
  </si>
  <si>
    <t>Q2311483</t>
  </si>
  <si>
    <t>CHEN SHI YUN</t>
  </si>
  <si>
    <t>Q2311793</t>
  </si>
  <si>
    <t>TAN PEI LING</t>
  </si>
  <si>
    <t>W2211367</t>
  </si>
  <si>
    <t>DON LEE YANG</t>
  </si>
  <si>
    <t>W2270423</t>
  </si>
  <si>
    <t>LEE JAY HOON JENNY</t>
  </si>
  <si>
    <t>Y2070655</t>
  </si>
  <si>
    <t>NUR AMEERAH BINTE NASSIRUDIN</t>
  </si>
  <si>
    <t>Y2170573</t>
  </si>
  <si>
    <t>YIEW SHER KYM LYNETTE</t>
  </si>
  <si>
    <t>Y2181412</t>
  </si>
  <si>
    <t>TEA ICH NGY</t>
  </si>
  <si>
    <t>Y2210678</t>
  </si>
  <si>
    <t>RIS NURISH ISZRYFINNA BINTE MOHAMED ISMAIL</t>
  </si>
  <si>
    <t>Y2270086</t>
  </si>
  <si>
    <t>LIM SOON MENG</t>
  </si>
  <si>
    <t>Y2310177</t>
  </si>
  <si>
    <t>GWENDOLYN YEO ZI HUI (YANG ZIHUI)</t>
  </si>
  <si>
    <t>Y2310224</t>
  </si>
  <si>
    <t>MUHAMMAD FITHRI BIN FADILIAH</t>
  </si>
  <si>
    <t>Z1910329</t>
  </si>
  <si>
    <t xml:space="preserve">NAOMI TINA GAN MIN </t>
  </si>
  <si>
    <t>Z2210445</t>
  </si>
  <si>
    <t>ONG LEE ZHU</t>
  </si>
  <si>
    <t>Z2270006</t>
  </si>
  <si>
    <t>ONG SHENG DA</t>
  </si>
  <si>
    <t>Z2281575</t>
  </si>
  <si>
    <t>T03</t>
  </si>
  <si>
    <t>Munish Kumar</t>
  </si>
  <si>
    <t>M2090099</t>
  </si>
  <si>
    <t>Student</t>
  </si>
  <si>
    <t>Total</t>
  </si>
  <si>
    <t>Potential Plagarism case?</t>
  </si>
  <si>
    <t>no submission</t>
  </si>
  <si>
    <t>TMA/GBA/ECA Submission</t>
  </si>
  <si>
    <t>Mark</t>
  </si>
  <si>
    <t>* Please input your marks in the grey cells</t>
  </si>
  <si>
    <t># of Submissions</t>
  </si>
  <si>
    <t>Mean</t>
  </si>
  <si>
    <t>Std</t>
  </si>
  <si>
    <t>Honours</t>
  </si>
  <si>
    <t>Letter Grade</t>
  </si>
  <si>
    <t>GPV</t>
  </si>
  <si>
    <t>Range</t>
  </si>
  <si>
    <t>%</t>
  </si>
  <si>
    <t>1st Class</t>
  </si>
  <si>
    <t>A+</t>
  </si>
  <si>
    <t>85-100</t>
  </si>
  <si>
    <t>A</t>
  </si>
  <si>
    <t>80-84</t>
  </si>
  <si>
    <t>A-</t>
  </si>
  <si>
    <t>75-79</t>
  </si>
  <si>
    <t>2nd Upper</t>
  </si>
  <si>
    <t>B+</t>
  </si>
  <si>
    <t>70-74</t>
  </si>
  <si>
    <t>2nd Lower</t>
  </si>
  <si>
    <t>B</t>
  </si>
  <si>
    <t>65-69</t>
  </si>
  <si>
    <t>3rd Class</t>
  </si>
  <si>
    <t>B-</t>
  </si>
  <si>
    <t>60-64</t>
  </si>
  <si>
    <t>Pass</t>
  </si>
  <si>
    <t>C+</t>
  </si>
  <si>
    <t>55-59</t>
  </si>
  <si>
    <t>C</t>
  </si>
  <si>
    <t>50-54</t>
  </si>
  <si>
    <t>Fail</t>
  </si>
  <si>
    <t>D+</t>
  </si>
  <si>
    <t>45-49</t>
  </si>
  <si>
    <t>D</t>
  </si>
  <si>
    <t>40-44</t>
  </si>
  <si>
    <t>F</t>
  </si>
  <si>
    <t>&lt;40</t>
  </si>
  <si>
    <t>Learning Outcomes</t>
  </si>
  <si>
    <t xml:space="preserve">S/N  </t>
  </si>
  <si>
    <t>Question Number</t>
  </si>
  <si>
    <t>Bloom’s
Level</t>
  </si>
  <si>
    <t>Bloom’s
Verb
Replacement</t>
  </si>
  <si>
    <t>Prepare data for analysis using Python programming.</t>
  </si>
  <si>
    <t>Design Python programmes for performing data analytics.</t>
  </si>
  <si>
    <t>Explain the operations on arrays and dataset</t>
  </si>
  <si>
    <t>Discuss how Python manages packages, modules, functions, etc.</t>
  </si>
  <si>
    <t>Differentiate the various aspects of Python programming.</t>
  </si>
  <si>
    <t>Use</t>
  </si>
  <si>
    <t>Discuss</t>
  </si>
  <si>
    <t>Mean Score</t>
  </si>
  <si>
    <t>Pass Rate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</si>
  <si>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</si>
  <si>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</si>
  <si>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</si>
  <si>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</si>
  <si>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</si>
  <si>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</si>
  <si>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</si>
  <si>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</si>
  <si>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</si>
  <si>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</si>
  <si>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</si>
  <si>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</si>
  <si>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</si>
  <si>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</si>
  <si>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Q1</t>
  </si>
  <si>
    <t>Q2</t>
  </si>
  <si>
    <t>Q3</t>
  </si>
  <si>
    <t>Q4</t>
  </si>
  <si>
    <t>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</si>
</sst>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#,##0.0_ ;\-#,##0.0\ "/>
    <numFmt numFmtId="166" formatCode="0.0%"/>
    <numFmt numFmtId="171" formatCode="0.0"/>
  </numFmts>
  <fonts count="19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u/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theme="1"/>
      <name val="Verdana"/>
      <family val="2"/>
    </font>
    <font>
      <b/>
      <sz val="10"/>
      <name val="Ariel"/>
    </font>
    <font>
      <sz val="10"/>
      <name val="Ariel"/>
    </font>
    <font>
      <b/>
      <sz val="10"/>
      <color rgb="FF000000"/>
      <name val="Ariel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i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8">
    <xf numFmtId="0" fontId="0" fillId="0" borderId="0" xfId="0"/>
    <xf numFmtId="0" fontId="0" fillId="0" borderId="0" xfId="0" applyAlignment="1" applyProtection="1">
      <alignment wrapText="1"/>
      <protection locked="0"/>
    </xf>
    <xf numFmtId="0" fontId="3" fillId="0" borderId="0" xfId="0" applyFont="1" applyAlignment="1" applyProtection="1"/>
    <xf numFmtId="0" fontId="0" fillId="0" borderId="0" xfId="0" applyProtection="1"/>
    <xf numFmtId="0" fontId="2" fillId="0" borderId="0" xfId="0" applyFont="1" applyBorder="1" applyAlignment="1" applyProtection="1">
      <alignment horizontal="left"/>
    </xf>
    <xf numFmtId="0" fontId="5" fillId="0" borderId="0" xfId="0" applyFont="1" applyProtection="1"/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>
      <alignment horizontal="left"/>
    </xf>
    <xf numFmtId="0" fontId="0" fillId="0" borderId="0" xfId="0" applyAlignment="1" applyProtection="1">
      <alignment wrapText="1"/>
    </xf>
    <xf numFmtId="0" fontId="2" fillId="0" borderId="0" xfId="0" applyFont="1" applyAlignment="1" applyProtection="1">
      <alignment horizontal="right" vertical="center" wrapText="1"/>
    </xf>
    <xf numFmtId="0" fontId="2" fillId="0" borderId="0" xfId="0" applyFont="1" applyAlignment="1" applyProtection="1">
      <alignment horizontal="left"/>
    </xf>
    <xf numFmtId="0" fontId="7" fillId="0" borderId="0" xfId="0" applyFont="1" applyBorder="1" applyAlignment="1" applyProtection="1">
      <alignment horizontal="center" wrapText="1"/>
      <protection locked="0"/>
    </xf>
    <xf numFmtId="0" fontId="7" fillId="0" borderId="0" xfId="0" applyFont="1" applyBorder="1" applyAlignment="1" applyProtection="1">
      <alignment horizontal="center" wrapText="1"/>
    </xf>
    <xf numFmtId="1" fontId="7" fillId="0" borderId="0" xfId="0" applyNumberFormat="1" applyFont="1" applyBorder="1" applyAlignment="1" applyProtection="1">
      <alignment horizontal="center" wrapText="1"/>
    </xf>
    <xf numFmtId="0" fontId="7" fillId="0" borderId="0" xfId="0" applyFont="1" applyFill="1" applyBorder="1" applyAlignment="1" applyProtection="1">
      <alignment wrapText="1"/>
      <protection locked="0"/>
    </xf>
    <xf numFmtId="0" fontId="8" fillId="0" borderId="0" xfId="0" applyFont="1" applyFill="1" applyBorder="1" applyAlignment="1" applyProtection="1">
      <alignment horizontal="center" wrapText="1"/>
      <protection locked="0"/>
    </xf>
    <xf numFmtId="0" fontId="7" fillId="0" borderId="0" xfId="0" applyFont="1" applyFill="1" applyBorder="1" applyAlignment="1" applyProtection="1">
      <alignment horizontal="center" wrapText="1"/>
    </xf>
    <xf numFmtId="49" fontId="7" fillId="0" borderId="0" xfId="0" applyNumberFormat="1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alignment horizontal="center"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center"/>
      <protection locked="0"/>
    </xf>
    <xf numFmtId="49" fontId="7" fillId="0" borderId="0" xfId="0" applyNumberFormat="1" applyFont="1" applyFill="1" applyBorder="1" applyAlignment="1" applyProtection="1">
      <alignment horizontal="left"/>
      <protection locked="0"/>
    </xf>
    <xf numFmtId="0" fontId="2" fillId="5" borderId="0" xfId="0" applyFont="1" applyFill="1" applyBorder="1" applyAlignment="1" applyProtection="1"/>
    <xf numFmtId="0" fontId="0" fillId="5" borderId="0" xfId="0" applyFill="1" applyBorder="1" applyProtection="1"/>
    <xf numFmtId="0" fontId="2" fillId="0" borderId="1" xfId="0" applyFont="1" applyFill="1" applyBorder="1" applyAlignment="1" applyProtection="1"/>
    <xf numFmtId="0" fontId="0" fillId="0" borderId="0" xfId="0" applyFill="1" applyProtection="1"/>
    <xf numFmtId="49" fontId="7" fillId="0" borderId="4" xfId="0" applyNumberFormat="1" applyFont="1" applyBorder="1" applyAlignment="1" applyProtection="1">
      <alignment horizontal="left"/>
      <protection locked="0"/>
    </xf>
    <xf numFmtId="49" fontId="7" fillId="0" borderId="5" xfId="0" applyNumberFormat="1" applyFont="1" applyBorder="1" applyAlignment="1" applyProtection="1">
      <alignment horizontal="left"/>
      <protection locked="0"/>
    </xf>
    <xf numFmtId="0" fontId="8" fillId="0" borderId="5" xfId="0" applyFont="1" applyFill="1" applyBorder="1" applyAlignment="1" applyProtection="1">
      <alignment horizontal="center" wrapText="1"/>
      <protection locked="0"/>
    </xf>
    <xf numFmtId="0" fontId="6" fillId="3" borderId="2" xfId="0" applyFont="1" applyFill="1" applyBorder="1" applyProtection="1"/>
    <xf numFmtId="0" fontId="7" fillId="0" borderId="4" xfId="0" applyFont="1" applyBorder="1" applyAlignment="1" applyProtection="1">
      <alignment horizontal="center" wrapText="1"/>
    </xf>
    <xf numFmtId="49" fontId="7" fillId="0" borderId="7" xfId="0" applyNumberFormat="1" applyFont="1" applyBorder="1" applyAlignment="1" applyProtection="1">
      <alignment horizontal="left"/>
      <protection locked="0"/>
    </xf>
    <xf numFmtId="49" fontId="7" fillId="0" borderId="8" xfId="0" applyNumberFormat="1" applyFont="1" applyBorder="1" applyAlignment="1" applyProtection="1">
      <alignment horizontal="left"/>
      <protection locked="0"/>
    </xf>
    <xf numFmtId="49" fontId="7" fillId="0" borderId="9" xfId="0" applyNumberFormat="1" applyFont="1" applyBorder="1" applyAlignment="1" applyProtection="1">
      <protection locked="0"/>
    </xf>
    <xf numFmtId="49" fontId="7" fillId="0" borderId="10" xfId="0" applyNumberFormat="1" applyFont="1" applyBorder="1" applyAlignment="1" applyProtection="1">
      <protection locked="0"/>
    </xf>
    <xf numFmtId="0" fontId="7" fillId="0" borderId="2" xfId="0" applyFont="1" applyFill="1" applyBorder="1" applyAlignment="1" applyProtection="1">
      <alignment wrapText="1"/>
      <protection locked="0"/>
    </xf>
    <xf numFmtId="0" fontId="6" fillId="3" borderId="2" xfId="0" applyFont="1" applyFill="1" applyBorder="1" applyAlignment="1" applyProtection="1">
      <alignment horizontal="center"/>
    </xf>
    <xf numFmtId="0" fontId="9" fillId="0" borderId="0" xfId="0" applyFont="1" applyBorder="1" applyAlignment="1" applyProtection="1">
      <alignment horizontal="left"/>
    </xf>
    <xf numFmtId="15" fontId="9" fillId="0" borderId="3" xfId="0" applyNumberFormat="1" applyFont="1" applyBorder="1" applyAlignment="1" applyProtection="1">
      <alignment horizontal="left"/>
      <protection locked="0"/>
    </xf>
    <xf numFmtId="0" fontId="10" fillId="0" borderId="3" xfId="0" applyFont="1" applyBorder="1" applyAlignment="1" applyProtection="1">
      <alignment horizontal="left"/>
    </xf>
    <xf numFmtId="0" fontId="10" fillId="0" borderId="3" xfId="0" applyFont="1" applyBorder="1" applyProtection="1"/>
    <xf numFmtId="15" fontId="9" fillId="2" borderId="1" xfId="0" applyNumberFormat="1" applyFont="1" applyFill="1" applyBorder="1" applyAlignment="1" applyProtection="1">
      <alignment horizontal="center"/>
      <protection locked="0"/>
    </xf>
    <xf numFmtId="0" fontId="9" fillId="0" borderId="1" xfId="0" applyFont="1" applyBorder="1" applyAlignment="1" applyProtection="1"/>
    <xf numFmtId="0" fontId="9" fillId="0" borderId="1" xfId="0" applyFont="1" applyBorder="1" applyAlignment="1" applyProtection="1">
      <alignment horizontal="center"/>
      <protection locked="0"/>
    </xf>
    <xf numFmtId="0" fontId="9" fillId="0" borderId="0" xfId="0" applyFont="1" applyProtection="1"/>
    <xf numFmtId="0" fontId="10" fillId="0" borderId="0" xfId="0" applyFont="1" applyBorder="1" applyProtection="1">
      <protection locked="0"/>
    </xf>
    <xf numFmtId="0" fontId="10" fillId="0" borderId="0" xfId="0" applyFont="1" applyProtection="1"/>
    <xf numFmtId="0" fontId="9" fillId="0" borderId="0" xfId="0" applyFont="1" applyAlignment="1" applyProtection="1">
      <alignment horizontal="right"/>
    </xf>
    <xf numFmtId="0" fontId="10" fillId="0" borderId="0" xfId="0" applyFont="1" applyProtection="1">
      <protection locked="0"/>
    </xf>
    <xf numFmtId="0" fontId="9" fillId="0" borderId="0" xfId="0" applyFont="1" applyAlignment="1" applyProtection="1">
      <alignment horizontal="left"/>
    </xf>
    <xf numFmtId="0" fontId="10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center"/>
      <protection locked="0"/>
    </xf>
    <xf numFmtId="0" fontId="11" fillId="0" borderId="1" xfId="0" applyFont="1" applyBorder="1"/>
    <xf numFmtId="0" fontId="7" fillId="0" borderId="2" xfId="0" applyFont="1" applyFill="1" applyBorder="1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</xf>
    <xf numFmtId="0" fontId="0" fillId="0" borderId="0" xfId="0" applyAlignment="1" applyProtection="1">
      <alignment vertical="center"/>
    </xf>
    <xf numFmtId="0" fontId="0" fillId="0" borderId="2" xfId="0" applyBorder="1" applyProtection="1"/>
    <xf numFmtId="0" fontId="7" fillId="0" borderId="4" xfId="0" applyFont="1" applyBorder="1" applyAlignment="1" applyProtection="1">
      <alignment horizontal="center" vertical="center" wrapText="1"/>
    </xf>
    <xf numFmtId="0" fontId="12" fillId="0" borderId="2" xfId="0" applyNumberFormat="1" applyFont="1" applyFill="1" applyBorder="1" applyAlignment="1">
      <alignment vertical="center" readingOrder="1"/>
    </xf>
    <xf numFmtId="1" fontId="10" fillId="0" borderId="3" xfId="0" applyNumberFormat="1" applyFont="1" applyBorder="1" applyAlignment="1" applyProtection="1"/>
    <xf numFmtId="1" fontId="9" fillId="0" borderId="1" xfId="0" applyNumberFormat="1" applyFont="1" applyBorder="1" applyAlignment="1" applyProtection="1"/>
    <xf numFmtId="1" fontId="10" fillId="0" borderId="0" xfId="0" applyNumberFormat="1" applyFont="1" applyProtection="1"/>
    <xf numFmtId="1" fontId="10" fillId="0" borderId="0" xfId="0" applyNumberFormat="1" applyFont="1" applyBorder="1" applyAlignment="1" applyProtection="1">
      <alignment horizontal="left"/>
    </xf>
    <xf numFmtId="1" fontId="0" fillId="0" borderId="0" xfId="0" applyNumberFormat="1" applyBorder="1" applyAlignment="1" applyProtection="1">
      <alignment horizontal="left"/>
    </xf>
    <xf numFmtId="1" fontId="2" fillId="0" borderId="1" xfId="0" applyNumberFormat="1" applyFont="1" applyFill="1" applyBorder="1" applyAlignment="1" applyProtection="1"/>
    <xf numFmtId="1" fontId="6" fillId="3" borderId="2" xfId="0" applyNumberFormat="1" applyFont="1" applyFill="1" applyBorder="1" applyAlignment="1" applyProtection="1">
      <alignment horizontal="center" wrapText="1"/>
    </xf>
    <xf numFmtId="1" fontId="7" fillId="4" borderId="2" xfId="0" applyNumberFormat="1" applyFont="1" applyFill="1" applyBorder="1" applyAlignment="1" applyProtection="1">
      <alignment horizontal="center" wrapText="1"/>
      <protection locked="0"/>
    </xf>
    <xf numFmtId="1" fontId="7" fillId="0" borderId="0" xfId="0" applyNumberFormat="1" applyFont="1" applyFill="1" applyBorder="1" applyAlignment="1" applyProtection="1">
      <alignment horizontal="center" wrapText="1"/>
      <protection locked="0"/>
    </xf>
    <xf numFmtId="1" fontId="2" fillId="5" borderId="0" xfId="0" applyNumberFormat="1" applyFont="1" applyFill="1" applyBorder="1" applyAlignment="1" applyProtection="1"/>
    <xf numFmtId="1" fontId="6" fillId="3" borderId="2" xfId="0" applyNumberFormat="1" applyFont="1" applyFill="1" applyBorder="1" applyAlignment="1" applyProtection="1">
      <alignment horizontal="center" wrapText="1"/>
      <protection locked="0"/>
    </xf>
    <xf numFmtId="1" fontId="0" fillId="0" borderId="0" xfId="0" applyNumberFormat="1" applyProtection="1">
      <protection locked="0"/>
    </xf>
    <xf numFmtId="1" fontId="0" fillId="0" borderId="0" xfId="0" applyNumberFormat="1" applyProtection="1"/>
    <xf numFmtId="0" fontId="0" fillId="7" borderId="2" xfId="0" applyFill="1" applyBorder="1" applyAlignment="1">
      <alignment horizontal="center" vertical="center"/>
    </xf>
    <xf numFmtId="0" fontId="0" fillId="6" borderId="0" xfId="0" applyFill="1"/>
    <xf numFmtId="0" fontId="0" fillId="8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1" fontId="7" fillId="0" borderId="5" xfId="0" applyNumberFormat="1" applyFont="1" applyBorder="1" applyAlignment="1" applyProtection="1">
      <alignment horizontal="center" wrapText="1" readingOrder="1"/>
      <protection locked="0"/>
    </xf>
    <xf numFmtId="1" fontId="0" fillId="0" borderId="5" xfId="0" applyNumberFormat="1" applyBorder="1" applyAlignment="1" applyProtection="1">
      <alignment horizontal="center" readingOrder="1"/>
      <protection locked="0"/>
    </xf>
    <xf numFmtId="0" fontId="13" fillId="6" borderId="2" xfId="0" applyFont="1" applyFill="1" applyBorder="1" applyAlignment="1">
      <alignment horizontal="center" vertical="center"/>
    </xf>
    <xf numFmtId="0" fontId="6" fillId="3" borderId="6" xfId="0" applyFont="1" applyFill="1" applyBorder="1" applyAlignment="1" applyProtection="1">
      <alignment horizontal="left"/>
    </xf>
    <xf numFmtId="0" fontId="6" fillId="3" borderId="4" xfId="0" applyFont="1" applyFill="1" applyBorder="1" applyAlignment="1" applyProtection="1">
      <alignment horizontal="left"/>
    </xf>
    <xf numFmtId="0" fontId="6" fillId="3" borderId="5" xfId="0" applyFont="1" applyFill="1" applyBorder="1" applyAlignment="1" applyProtection="1">
      <alignment horizontal="left"/>
    </xf>
    <xf numFmtId="0" fontId="9" fillId="0" borderId="0" xfId="0" applyFont="1" applyAlignment="1" applyProtection="1">
      <alignment horizontal="right" vertical="center" wrapText="1"/>
    </xf>
    <xf numFmtId="0" fontId="9" fillId="0" borderId="0" xfId="0" applyFont="1" applyAlignment="1" applyProtection="1">
      <alignment horizontal="left"/>
    </xf>
    <xf numFmtId="0" fontId="9" fillId="0" borderId="0" xfId="0" applyFont="1" applyBorder="1" applyAlignment="1" applyProtection="1">
      <alignment horizontal="right"/>
    </xf>
    <xf numFmtId="0" fontId="3" fillId="0" borderId="0" xfId="0" applyFont="1" applyAlignment="1" applyProtection="1">
      <alignment horizontal="center"/>
    </xf>
    <xf numFmtId="0" fontId="9" fillId="0" borderId="3" xfId="0" applyFont="1" applyBorder="1" applyAlignment="1" applyProtection="1">
      <alignment horizontal="right"/>
    </xf>
    <xf numFmtId="0" fontId="9" fillId="0" borderId="1" xfId="0" applyFont="1" applyBorder="1" applyAlignment="1" applyProtection="1">
      <alignment horizontal="left"/>
      <protection locked="0"/>
    </xf>
    <xf numFmtId="0" fontId="0" fillId="6" borderId="6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14" fillId="0" borderId="12" xfId="1" applyFont="1" applyBorder="1"/>
    <xf numFmtId="0" fontId="14" fillId="0" borderId="12" xfId="1" applyFont="1" applyBorder="1" applyAlignment="1">
      <alignment horizontal="right"/>
    </xf>
    <xf numFmtId="0" fontId="1" fillId="0" borderId="0" xfId="1"/>
    <xf numFmtId="0" fontId="15" fillId="0" borderId="0" xfId="1" applyFont="1"/>
    <xf numFmtId="0" fontId="1" fillId="0" borderId="0" xfId="1" applyAlignment="1">
      <alignment horizontal="left"/>
    </xf>
    <xf numFmtId="0" fontId="1" fillId="10" borderId="0" xfId="1" applyFill="1"/>
    <xf numFmtId="0" fontId="16" fillId="0" borderId="12" xfId="1" applyFont="1" applyBorder="1"/>
    <xf numFmtId="0" fontId="1" fillId="0" borderId="12" xfId="1" applyBorder="1"/>
    <xf numFmtId="0" fontId="14" fillId="0" borderId="0" xfId="1" applyFont="1"/>
    <xf numFmtId="164" fontId="17" fillId="0" borderId="0" xfId="2" applyNumberFormat="1" applyFont="1" applyFill="1" applyBorder="1"/>
    <xf numFmtId="43" fontId="17" fillId="0" borderId="0" xfId="2" applyFont="1" applyFill="1" applyBorder="1"/>
    <xf numFmtId="43" fontId="17" fillId="0" borderId="12" xfId="2" applyFont="1" applyFill="1" applyBorder="1"/>
    <xf numFmtId="165" fontId="0" fillId="0" borderId="0" xfId="2" applyNumberFormat="1" applyFont="1" applyAlignment="1">
      <alignment horizontal="left"/>
    </xf>
    <xf numFmtId="0" fontId="17" fillId="0" borderId="0" xfId="3" applyNumberFormat="1" applyFont="1" applyFill="1"/>
    <xf numFmtId="166" fontId="17" fillId="0" borderId="0" xfId="3" applyNumberFormat="1" applyFont="1" applyFill="1"/>
    <xf numFmtId="165" fontId="0" fillId="0" borderId="12" xfId="2" applyNumberFormat="1" applyFont="1" applyBorder="1" applyAlignment="1">
      <alignment horizontal="left"/>
    </xf>
    <xf numFmtId="166" fontId="17" fillId="0" borderId="12" xfId="3" applyNumberFormat="1" applyFont="1" applyFill="1" applyBorder="1"/>
    <xf numFmtId="0" fontId="1" fillId="0" borderId="0" xfId="1" applyAlignment="1">
      <alignment horizontal="left" wrapText="1"/>
    </xf>
    <xf numFmtId="0" fontId="1" fillId="0" borderId="12" xfId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171" fontId="0" fillId="0" borderId="2" xfId="0" applyNumberFormat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1" fontId="0" fillId="0" borderId="0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71" fontId="0" fillId="0" borderId="12" xfId="0" applyNumberFormat="1" applyFill="1" applyBorder="1" applyAlignment="1">
      <alignment horizontal="center" vertical="center"/>
    </xf>
  </cellXfs>
  <cellStyles count="4">
    <cellStyle name="Comma 2" xfId="2" xr:uid="{51948E4E-EB63-41DC-A9FA-AD247FA3F56F}"/>
    <cellStyle name="Normal" xfId="0" builtinId="0"/>
    <cellStyle name="Normal 2" xfId="1" xr:uid="{D5ED416F-9B03-4217-87B0-F666697B4CEC}"/>
    <cellStyle name="Percent 2" xfId="3" xr:uid="{E3DDA738-167C-4B22-B312-C80C760C57D7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Mark'!$H$8:$H$18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'Input Mark'!$I$8:$I$18</c:f>
              <c:numCache>
                <c:formatCode>0.0%</c:formatCode>
                <c:ptCount val="11"/>
                <c:pt idx="0" formatCode="General">
                  <c:v>0</c:v>
                </c:pt>
                <c:pt idx="1">
                  <c:v>3.8461538461538464E-2</c:v>
                </c:pt>
                <c:pt idx="2">
                  <c:v>0.17307692307692307</c:v>
                </c:pt>
                <c:pt idx="3">
                  <c:v>0.25</c:v>
                </c:pt>
                <c:pt idx="4">
                  <c:v>0.25</c:v>
                </c:pt>
                <c:pt idx="5">
                  <c:v>0.19230769230769232</c:v>
                </c:pt>
                <c:pt idx="6">
                  <c:v>3.8461538461538464E-2</c:v>
                </c:pt>
                <c:pt idx="7">
                  <c:v>3.8461538461538464E-2</c:v>
                </c:pt>
                <c:pt idx="8">
                  <c:v>0</c:v>
                </c:pt>
                <c:pt idx="9">
                  <c:v>0</c:v>
                </c:pt>
                <c:pt idx="10">
                  <c:v>1.9230769230769232E-2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5-406B-B1CC-264D95EB7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536669944"/>
        <c:axId val="536669552"/>
      </c:barChart>
      <c:catAx>
        <c:axId val="53666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69552"/>
        <c:crosses val="autoZero"/>
        <c:auto val="1"/>
        <c:lblAlgn val="ctr"/>
        <c:lblOffset val="100"/>
        <c:noMultiLvlLbl val="0"/>
      </c:catAx>
      <c:valAx>
        <c:axId val="536669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699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634999</xdr:colOff>
      <xdr:row>2</xdr:row>
      <xdr:rowOff>156882</xdr:rowOff>
    </xdr:from>
    <xdr:to>
      <xdr:col>5</xdr:col>
      <xdr:colOff>2203822</xdr:colOff>
      <xdr:row>6</xdr:row>
      <xdr:rowOff>171823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519705" y="493058"/>
          <a:ext cx="2226235" cy="1008530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A25976-64A8-408F-9B8A-1CD394857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25</xdr:row>
      <xdr:rowOff>66675</xdr:rowOff>
    </xdr:from>
    <xdr:to>
      <xdr:col>10</xdr:col>
      <xdr:colOff>485775</xdr:colOff>
      <xdr:row>32</xdr:row>
      <xdr:rowOff>57150</xdr:rowOff>
    </xdr:to>
    <xdr:sp macro="" textlink="">
      <xdr:nvSpPr>
        <xdr:cNvPr id="3" name="Down Arrow 1">
          <a:extLst>
            <a:ext uri="{FF2B5EF4-FFF2-40B4-BE49-F238E27FC236}">
              <a16:creationId xmlns:a16="http://schemas.microsoft.com/office/drawing/2014/main" id="{24F8AD83-743B-45F7-B407-645CD472EA51}"/>
            </a:ext>
          </a:extLst>
        </xdr:cNvPr>
        <xdr:cNvSpPr/>
      </xdr:nvSpPr>
      <xdr:spPr>
        <a:xfrm>
          <a:off x="8029575" y="5038725"/>
          <a:ext cx="990600" cy="13239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228600</xdr:colOff>
      <xdr:row>20</xdr:row>
      <xdr:rowOff>57151</xdr:rowOff>
    </xdr:from>
    <xdr:to>
      <xdr:col>10</xdr:col>
      <xdr:colOff>647700</xdr:colOff>
      <xdr:row>24</xdr:row>
      <xdr:rowOff>95251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7427C12-7785-45FE-9FB4-6BE501A13825}"/>
            </a:ext>
          </a:extLst>
        </xdr:cNvPr>
        <xdr:cNvSpPr txBox="1"/>
      </xdr:nvSpPr>
      <xdr:spPr>
        <a:xfrm>
          <a:off x="7848600" y="4076701"/>
          <a:ext cx="133350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200" b="1">
              <a:solidFill>
                <a:srgbClr val="FF0000"/>
              </a:solidFill>
            </a:rPr>
            <a:t>New for Jan2020 semester, please read!</a:t>
          </a:r>
        </a:p>
      </xdr:txBody>
    </xdr:sp>
    <xdr:clientData/>
  </xdr:twoCellAnchor>
  <xdr:twoCellAnchor>
    <xdr:from>
      <xdr:col>3</xdr:col>
      <xdr:colOff>419100</xdr:colOff>
      <xdr:row>34</xdr:row>
      <xdr:rowOff>57150</xdr:rowOff>
    </xdr:from>
    <xdr:to>
      <xdr:col>12</xdr:col>
      <xdr:colOff>790575</xdr:colOff>
      <xdr:row>51</xdr:row>
      <xdr:rowOff>171450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38D45BA-0063-4C2C-B90F-731244A30981}"/>
            </a:ext>
          </a:extLst>
        </xdr:cNvPr>
        <xdr:cNvSpPr txBox="1"/>
      </xdr:nvSpPr>
      <xdr:spPr>
        <a:xfrm>
          <a:off x="3076575" y="6743700"/>
          <a:ext cx="8267700" cy="3352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Each marker must check ALL Turnitin reports, and provide a short explanation of finding/action for only TMA or GBA assignment with unusually high Turnitin scores. Note that there is NO fixed threshold to define a high or low Turnitin score, as it depends on the characteristics of the assignment (e.g., length of the report, nature of the assignment, etc.). </a:t>
          </a:r>
        </a:p>
        <a:p>
          <a:endParaRPr lang="en-US" sz="1100"/>
        </a:p>
        <a:p>
          <a:r>
            <a:rPr lang="en-US" sz="1100"/>
            <a:t>For example, if most students have a score less than 20%, and now you see a report with 35% Turnitin score, you should explain why the score is so different. Some possible finding/actions include:</a:t>
          </a:r>
        </a:p>
        <a:p>
          <a:r>
            <a:rPr lang="en-US" sz="1100"/>
            <a:t>(1) student copied assignment questions into the report.</a:t>
          </a:r>
        </a:p>
        <a:p>
          <a:r>
            <a:rPr lang="en-US" sz="1100"/>
            <a:t>(2j student has a set of standard references commonly used by others</a:t>
          </a:r>
        </a:p>
        <a:p>
          <a:r>
            <a:rPr lang="en-US" sz="1100"/>
            <a:t>(3) student has a large chunk of text cited using verbatim quote</a:t>
          </a:r>
        </a:p>
        <a:p>
          <a:r>
            <a:rPr lang="en-US" sz="1100"/>
            <a:t>(4) student included an article as supplement of assignment</a:t>
          </a:r>
        </a:p>
        <a:p>
          <a:r>
            <a:rPr lang="en-US" sz="1100"/>
            <a:t>(5) student did not use good paraphrasing technique, and you has penalised the work with mark deduction</a:t>
          </a:r>
        </a:p>
        <a:p>
          <a:r>
            <a:rPr lang="en-US" sz="1100"/>
            <a:t>(6) suspected plagiarism case. You have submitted it to the exam department for investigation.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Format for reporting cases with high Turnitin score</a:t>
          </a:r>
        </a:p>
        <a:p>
          <a:r>
            <a:rPr lang="en-US" sz="1100"/>
            <a:t>Student name, pi number, Turnitin score, Action/finding</a:t>
          </a:r>
        </a:p>
        <a:p>
          <a:endParaRPr lang="en-US" sz="1100"/>
        </a:p>
        <a:p>
          <a:r>
            <a:rPr lang="en-US" sz="1100"/>
            <a:t>Course coordinator will need to verify marker submission. HoP will do random sampling of such cases to check.</a:t>
          </a:r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0</xdr:row>
      <xdr:rowOff>9525</xdr:rowOff>
    </xdr:from>
    <xdr:to>
      <xdr:col>13</xdr:col>
      <xdr:colOff>137584</xdr:colOff>
      <xdr:row>60</xdr:row>
      <xdr:rowOff>95250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8E84FA8-2FAB-4573-A730-A2B0A66F79E1}"/>
            </a:ext>
          </a:extLst>
        </xdr:cNvPr>
        <xdr:cNvGrpSpPr/>
      </xdr:nvGrpSpPr>
      <xdr:grpSpPr>
        <a:xfrm>
          <a:off x="6847417" y="9525"/>
          <a:ext cx="3534834" cy="9610725"/>
          <a:chOff x="3778250" y="9525"/>
          <a:chExt cx="3534834" cy="5849221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BA7D2A00-123E-4DBC-8E22-DFDF000872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886200" y="9525"/>
            <a:ext cx="3365499" cy="4044451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F5E58157-F6A9-41C6-AEBB-1F6385ADFF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778250" y="4106333"/>
            <a:ext cx="3534834" cy="1752413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137584</xdr:colOff>
      <xdr:row>62</xdr:row>
      <xdr:rowOff>105832</xdr:rowOff>
    </xdr:from>
    <xdr:to>
      <xdr:col>13</xdr:col>
      <xdr:colOff>42333</xdr:colOff>
      <xdr:row>87</xdr:row>
      <xdr:rowOff>84667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D6BCD970-FE3B-41B2-9A0D-C9E38DB15F33}"/>
            </a:ext>
          </a:extLst>
        </xdr:cNvPr>
        <xdr:cNvGrpSpPr/>
      </xdr:nvGrpSpPr>
      <xdr:grpSpPr>
        <a:xfrm>
          <a:off x="6826251" y="9948332"/>
          <a:ext cx="3460749" cy="3947585"/>
          <a:chOff x="3862917" y="5905499"/>
          <a:chExt cx="3460749" cy="5292481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85654F3C-CD3F-4EB9-B9A6-4FABBDE434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926417" y="5905499"/>
            <a:ext cx="3397249" cy="3833101"/>
          </a:xfrm>
          <a:prstGeom prst="rect">
            <a:avLst/>
          </a:prstGeom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6CEC079E-96A3-4B96-9378-840F4F8E19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3862917" y="9747249"/>
            <a:ext cx="3429000" cy="1450731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335310</xdr:colOff>
      <xdr:row>0</xdr:row>
      <xdr:rowOff>42332</xdr:rowOff>
    </xdr:from>
    <xdr:to>
      <xdr:col>19</xdr:col>
      <xdr:colOff>582083</xdr:colOff>
      <xdr:row>86</xdr:row>
      <xdr:rowOff>158749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5F04AD67-E064-4515-939F-58DA0A6D1A6A}"/>
            </a:ext>
          </a:extLst>
        </xdr:cNvPr>
        <xdr:cNvGrpSpPr/>
      </xdr:nvGrpSpPr>
      <xdr:grpSpPr>
        <a:xfrm>
          <a:off x="10579977" y="42332"/>
          <a:ext cx="3802773" cy="13768917"/>
          <a:chOff x="7510810" y="42333"/>
          <a:chExt cx="3802773" cy="12778971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C1DC9814-565C-4C87-9EAA-3C7C6739E230}"/>
              </a:ext>
            </a:extLst>
          </xdr:cNvPr>
          <xdr:cNvGrpSpPr/>
        </xdr:nvGrpSpPr>
        <xdr:grpSpPr>
          <a:xfrm>
            <a:off x="7510810" y="42333"/>
            <a:ext cx="3802773" cy="9565014"/>
            <a:chOff x="7510810" y="42333"/>
            <a:chExt cx="3802773" cy="9565014"/>
          </a:xfrm>
        </xdr:grpSpPr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8A34C6D2-BF5C-4744-80F1-CF4DD439ACA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510810" y="42333"/>
              <a:ext cx="3766049" cy="4476750"/>
            </a:xfrm>
            <a:prstGeom prst="rect">
              <a:avLst/>
            </a:prstGeom>
          </xdr:spPr>
        </xdr:pic>
        <xdr:pic>
          <xdr:nvPicPr>
            <xdr:cNvPr id="12" name="Picture 11">
              <a:extLst>
                <a:ext uri="{FF2B5EF4-FFF2-40B4-BE49-F238E27FC236}">
                  <a16:creationId xmlns:a16="http://schemas.microsoft.com/office/drawing/2014/main" id="{2EBC183F-873E-44F9-BCF4-76623A539D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558215" y="4529666"/>
              <a:ext cx="3755368" cy="5077681"/>
            </a:xfrm>
            <a:prstGeom prst="rect">
              <a:avLst/>
            </a:prstGeom>
          </xdr:spPr>
        </xdr:pic>
      </xdr:grpSp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444EA933-C22B-4BC1-BBAF-A597B8E8C7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7585939" y="9641806"/>
            <a:ext cx="3717062" cy="3179498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ocuments/GitHub/munishkumar-gh.github.io/SuSS/2023_Sem2_ANL252_Python_4_Biz/2_GBA/Mark%20Input%20Sheet%20ANL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Mark"/>
      <sheetName val="Sheet1"/>
      <sheetName val="Example"/>
    </sheetNames>
    <sheetDataSet>
      <sheetData sheetId="0">
        <row r="8">
          <cell r="H8" t="str">
            <v>85-100</v>
          </cell>
          <cell r="I8">
            <v>6.5217391304347824E-2</v>
          </cell>
        </row>
        <row r="9">
          <cell r="H9" t="str">
            <v>80-84</v>
          </cell>
          <cell r="I9">
            <v>0</v>
          </cell>
        </row>
        <row r="10">
          <cell r="H10" t="str">
            <v>75-79</v>
          </cell>
          <cell r="I10">
            <v>0.2608695652173913</v>
          </cell>
        </row>
        <row r="11">
          <cell r="H11" t="str">
            <v>70-74</v>
          </cell>
          <cell r="I11">
            <v>0.2391304347826087</v>
          </cell>
        </row>
        <row r="12">
          <cell r="H12" t="str">
            <v>65-69</v>
          </cell>
          <cell r="I12">
            <v>0.17391304347826086</v>
          </cell>
        </row>
        <row r="13">
          <cell r="H13" t="str">
            <v>60-64</v>
          </cell>
          <cell r="I13">
            <v>0.15217391304347827</v>
          </cell>
        </row>
        <row r="14">
          <cell r="H14" t="str">
            <v>55-59</v>
          </cell>
          <cell r="I14">
            <v>8.6956521739130432E-2</v>
          </cell>
        </row>
        <row r="15">
          <cell r="H15" t="str">
            <v>50-54</v>
          </cell>
          <cell r="I15">
            <v>0</v>
          </cell>
        </row>
        <row r="16">
          <cell r="H16" t="str">
            <v>45-49</v>
          </cell>
          <cell r="I16">
            <v>0</v>
          </cell>
        </row>
        <row r="17">
          <cell r="H17" t="str">
            <v>40-44</v>
          </cell>
          <cell r="I17">
            <v>0</v>
          </cell>
        </row>
        <row r="18">
          <cell r="H18" t="str">
            <v>&lt;40</v>
          </cell>
          <cell r="I18">
            <v>2.1739130434782608E-2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02"/>
  <sheetViews>
    <sheetView zoomScale="85" zoomScaleNormal="85" workbookViewId="0">
      <selection activeCell="K13" sqref="K13"/>
    </sheetView>
  </sheetViews>
  <sheetFormatPr defaultColWidth="9.140625" defaultRowHeight="12.75"/>
  <cols>
    <col min="1" max="1" width="4.85546875" style="3" customWidth="1"/>
    <col min="2" max="2" width="46" style="3" bestFit="1" customWidth="1"/>
    <col min="3" max="4" width="11.42578125" style="3" customWidth="1"/>
    <col min="5" max="5" width="9.42578125" style="72" customWidth="1"/>
    <col min="6" max="6" width="36.140625" style="3" customWidth="1"/>
    <col min="7" max="7" width="8.42578125" style="3" customWidth="1"/>
    <col min="8" max="8" width="7.42578125" style="3" customWidth="1"/>
    <col min="9" max="9" width="12.42578125" style="3" customWidth="1"/>
    <col min="10" max="12" width="9.85546875" style="3" customWidth="1"/>
    <col min="13" max="13" width="18" style="3" customWidth="1"/>
    <col min="14" max="16384" width="9.140625" style="3"/>
  </cols>
  <sheetData>
    <row r="1" spans="1:18" ht="15">
      <c r="A1" s="91" t="s">
        <v>3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2"/>
    </row>
    <row r="3" spans="1:18" ht="20.100000000000001" customHeight="1">
      <c r="A3" s="89" t="s">
        <v>4</v>
      </c>
      <c r="B3" s="89"/>
      <c r="C3" s="93" t="s">
        <v>21</v>
      </c>
      <c r="D3" s="93"/>
      <c r="E3" s="93"/>
      <c r="F3" s="93"/>
      <c r="G3" s="93"/>
      <c r="H3" s="93"/>
      <c r="I3" s="37"/>
      <c r="J3" s="4"/>
      <c r="K3" s="4"/>
      <c r="L3" s="4"/>
      <c r="O3" s="5"/>
    </row>
    <row r="4" spans="1:18" ht="24.95" customHeight="1">
      <c r="A4" s="89" t="s">
        <v>5</v>
      </c>
      <c r="B4" s="89"/>
      <c r="C4" s="38">
        <v>45233</v>
      </c>
      <c r="D4" s="39"/>
      <c r="E4" s="60"/>
      <c r="F4" s="40"/>
      <c r="G4" s="92" t="s">
        <v>6</v>
      </c>
      <c r="H4" s="92"/>
      <c r="I4" s="41">
        <f>C4+14</f>
        <v>45247</v>
      </c>
    </row>
    <row r="5" spans="1:18" ht="24.95" customHeight="1">
      <c r="A5" s="89" t="s">
        <v>9</v>
      </c>
      <c r="B5" s="89"/>
      <c r="C5" s="52" t="s">
        <v>135</v>
      </c>
      <c r="D5" s="42"/>
      <c r="E5" s="61"/>
      <c r="F5" s="42"/>
      <c r="G5" s="90" t="s">
        <v>7</v>
      </c>
      <c r="H5" s="90"/>
      <c r="I5" s="43" t="s">
        <v>134</v>
      </c>
    </row>
    <row r="6" spans="1:18" ht="7.5" customHeight="1">
      <c r="A6" s="44"/>
      <c r="B6" s="44"/>
      <c r="C6" s="45"/>
      <c r="D6" s="40"/>
      <c r="E6" s="62"/>
      <c r="F6" s="46"/>
      <c r="G6" s="47"/>
      <c r="H6" s="47"/>
      <c r="I6" s="48"/>
    </row>
    <row r="7" spans="1:18" ht="24.95" customHeight="1">
      <c r="A7" s="49" t="s">
        <v>11</v>
      </c>
      <c r="B7" s="49"/>
      <c r="C7" s="52" t="s">
        <v>136</v>
      </c>
      <c r="D7" s="50"/>
      <c r="E7" s="63"/>
      <c r="F7" s="46"/>
      <c r="G7" s="88" t="s">
        <v>10</v>
      </c>
      <c r="H7" s="88"/>
      <c r="I7" s="51">
        <v>53</v>
      </c>
    </row>
    <row r="8" spans="1:18" ht="24.95" customHeight="1">
      <c r="A8" s="10"/>
      <c r="B8" s="10"/>
      <c r="C8" s="19"/>
      <c r="D8" s="7"/>
      <c r="E8" s="64"/>
      <c r="G8" s="9"/>
      <c r="H8" s="9"/>
      <c r="I8" s="6"/>
      <c r="J8" s="6"/>
      <c r="K8" s="6"/>
      <c r="L8" s="6"/>
      <c r="M8" s="20"/>
    </row>
    <row r="10" spans="1:18">
      <c r="A10" s="24" t="s">
        <v>20</v>
      </c>
      <c r="B10" s="24"/>
      <c r="C10" s="24"/>
      <c r="D10" s="24"/>
      <c r="E10" s="65"/>
      <c r="F10" s="25"/>
      <c r="G10" s="25"/>
      <c r="H10" s="25"/>
      <c r="I10" s="25"/>
      <c r="J10" s="25"/>
      <c r="K10" s="25"/>
      <c r="L10" s="25"/>
      <c r="M10" s="25"/>
    </row>
    <row r="11" spans="1:18" ht="31.5" customHeight="1">
      <c r="A11" s="29" t="s">
        <v>0</v>
      </c>
      <c r="B11" s="85" t="s">
        <v>2</v>
      </c>
      <c r="C11" s="85"/>
      <c r="D11" s="29" t="s">
        <v>1</v>
      </c>
      <c r="E11" s="66" t="s">
        <v>13</v>
      </c>
      <c r="F11" s="36" t="s">
        <v>8</v>
      </c>
    </row>
    <row r="12" spans="1:18" s="8" customFormat="1" ht="15" customHeight="1">
      <c r="A12" s="30">
        <v>1</v>
      </c>
      <c r="B12" s="31" t="s">
        <v>14</v>
      </c>
      <c r="C12" s="32"/>
      <c r="D12" s="28" t="s">
        <v>17</v>
      </c>
      <c r="E12" s="67">
        <v>53</v>
      </c>
      <c r="F12" s="35"/>
      <c r="G12" s="1"/>
      <c r="H12" s="1"/>
      <c r="I12" s="1"/>
      <c r="J12" s="1"/>
    </row>
    <row r="13" spans="1:18" s="8" customFormat="1" ht="15" customHeight="1">
      <c r="A13" s="30">
        <v>2</v>
      </c>
      <c r="B13" s="26" t="s">
        <v>15</v>
      </c>
      <c r="C13" s="27"/>
      <c r="D13" s="28" t="s">
        <v>18</v>
      </c>
      <c r="E13" s="67">
        <v>44</v>
      </c>
      <c r="F13" s="35"/>
      <c r="G13" s="1"/>
      <c r="H13" s="1"/>
      <c r="I13" s="1"/>
      <c r="J13" s="1"/>
    </row>
    <row r="14" spans="1:18" s="8" customFormat="1" ht="15" customHeight="1">
      <c r="A14" s="30">
        <v>3</v>
      </c>
      <c r="B14" s="33" t="s">
        <v>16</v>
      </c>
      <c r="C14" s="34"/>
      <c r="D14" s="28" t="s">
        <v>19</v>
      </c>
      <c r="E14" s="67">
        <v>51</v>
      </c>
      <c r="F14" s="35"/>
      <c r="G14" s="1"/>
      <c r="H14" s="1"/>
      <c r="I14" s="1"/>
      <c r="J14" s="1"/>
    </row>
    <row r="15" spans="1:18" s="8" customFormat="1" ht="15" customHeight="1">
      <c r="A15" s="16"/>
      <c r="B15" s="17"/>
      <c r="C15" s="17"/>
      <c r="D15" s="15"/>
      <c r="E15" s="68"/>
      <c r="F15" s="18"/>
      <c r="G15" s="18"/>
      <c r="H15" s="12"/>
      <c r="I15" s="13"/>
      <c r="J15" s="13"/>
      <c r="K15" s="13"/>
      <c r="L15" s="13"/>
      <c r="M15" s="14"/>
      <c r="N15" s="1"/>
      <c r="O15" s="1"/>
      <c r="P15" s="1"/>
      <c r="Q15" s="1"/>
      <c r="R15" s="1"/>
    </row>
    <row r="16" spans="1:18" s="8" customFormat="1" ht="15" customHeight="1">
      <c r="A16" s="16"/>
      <c r="B16" s="21"/>
      <c r="C16" s="21"/>
      <c r="D16" s="15"/>
      <c r="E16" s="68"/>
      <c r="F16" s="18"/>
      <c r="G16" s="11"/>
      <c r="H16" s="12"/>
      <c r="I16" s="13"/>
      <c r="J16" s="13"/>
      <c r="K16" s="13"/>
      <c r="L16" s="13"/>
      <c r="M16" s="14"/>
      <c r="N16" s="1"/>
      <c r="O16" s="1"/>
      <c r="P16" s="1"/>
      <c r="Q16" s="1"/>
      <c r="R16" s="1"/>
    </row>
    <row r="17" spans="1:11">
      <c r="A17" s="22" t="s">
        <v>12</v>
      </c>
      <c r="B17" s="22"/>
      <c r="C17" s="22"/>
      <c r="D17" s="22"/>
      <c r="E17" s="69"/>
      <c r="F17" s="23"/>
    </row>
    <row r="18" spans="1:11" ht="31.5" customHeight="1">
      <c r="A18" s="29" t="s">
        <v>0</v>
      </c>
      <c r="B18" s="86" t="s">
        <v>2</v>
      </c>
      <c r="C18" s="87"/>
      <c r="D18" s="29" t="s">
        <v>1</v>
      </c>
      <c r="E18" s="70" t="s">
        <v>13</v>
      </c>
      <c r="F18" s="36" t="s">
        <v>8</v>
      </c>
    </row>
    <row r="19" spans="1:11" s="55" customFormat="1" ht="20.45" customHeight="1">
      <c r="A19" s="58">
        <v>1</v>
      </c>
      <c r="B19" s="59" t="s">
        <v>52</v>
      </c>
      <c r="C19" s="59"/>
      <c r="D19" s="59" t="s">
        <v>53</v>
      </c>
      <c r="E19" s="82">
        <f>Sheet2!G3</f>
        <v>69</v>
      </c>
      <c r="F19" s="53"/>
      <c r="G19" s="54"/>
      <c r="H19" s="54"/>
      <c r="I19" s="54"/>
      <c r="J19" s="54"/>
      <c r="K19" s="54"/>
    </row>
    <row r="20" spans="1:11" s="55" customFormat="1" ht="20.45" customHeight="1">
      <c r="A20" s="58">
        <v>2</v>
      </c>
      <c r="B20" s="59" t="s">
        <v>82</v>
      </c>
      <c r="C20" s="59"/>
      <c r="D20" s="59" t="s">
        <v>83</v>
      </c>
      <c r="E20" s="82">
        <f>Sheet2!G4</f>
        <v>66</v>
      </c>
      <c r="F20" s="53"/>
      <c r="G20" s="54"/>
      <c r="H20" s="54"/>
      <c r="I20" s="54"/>
      <c r="J20" s="54"/>
      <c r="K20" s="54"/>
    </row>
    <row r="21" spans="1:11" s="55" customFormat="1" ht="20.45" customHeight="1">
      <c r="A21" s="58">
        <v>3</v>
      </c>
      <c r="B21" s="59" t="s">
        <v>32</v>
      </c>
      <c r="C21" s="59"/>
      <c r="D21" s="59" t="s">
        <v>33</v>
      </c>
      <c r="E21" s="82">
        <f>Sheet2!G5</f>
        <v>67</v>
      </c>
      <c r="F21" s="53"/>
      <c r="G21" s="54"/>
      <c r="H21" s="54"/>
      <c r="I21" s="54"/>
      <c r="J21" s="54"/>
      <c r="K21" s="54"/>
    </row>
    <row r="22" spans="1:11" s="55" customFormat="1" ht="20.45" customHeight="1">
      <c r="A22" s="58">
        <v>4</v>
      </c>
      <c r="B22" s="59" t="s">
        <v>58</v>
      </c>
      <c r="C22" s="59"/>
      <c r="D22" s="59" t="s">
        <v>59</v>
      </c>
      <c r="E22" s="82">
        <f>Sheet2!G6</f>
        <v>68</v>
      </c>
      <c r="F22" s="53"/>
      <c r="G22" s="54"/>
      <c r="H22" s="54"/>
      <c r="I22" s="54"/>
      <c r="J22" s="54"/>
      <c r="K22" s="54"/>
    </row>
    <row r="23" spans="1:11" s="55" customFormat="1" ht="20.45" customHeight="1">
      <c r="A23" s="58">
        <v>5</v>
      </c>
      <c r="B23" s="59" t="s">
        <v>84</v>
      </c>
      <c r="C23" s="59"/>
      <c r="D23" s="59" t="s">
        <v>85</v>
      </c>
      <c r="E23" s="82">
        <f>Sheet2!G7</f>
        <v>67</v>
      </c>
      <c r="F23" s="53"/>
      <c r="G23" s="54"/>
      <c r="H23" s="54"/>
      <c r="I23" s="54"/>
      <c r="J23" s="54"/>
      <c r="K23" s="54"/>
    </row>
    <row r="24" spans="1:11" s="55" customFormat="1" ht="20.45" customHeight="1">
      <c r="A24" s="58">
        <v>6</v>
      </c>
      <c r="B24" s="59" t="s">
        <v>106</v>
      </c>
      <c r="C24" s="59"/>
      <c r="D24" s="59" t="s">
        <v>107</v>
      </c>
      <c r="E24" s="82">
        <f>Sheet2!G8</f>
        <v>70</v>
      </c>
      <c r="F24" s="53" t="s">
        <v>139</v>
      </c>
      <c r="G24" s="54"/>
      <c r="H24" s="54"/>
      <c r="I24" s="54"/>
      <c r="J24" s="54"/>
      <c r="K24" s="54"/>
    </row>
    <row r="25" spans="1:11" s="55" customFormat="1" ht="20.45" customHeight="1">
      <c r="A25" s="58">
        <v>7</v>
      </c>
      <c r="B25" s="59" t="s">
        <v>36</v>
      </c>
      <c r="C25" s="59"/>
      <c r="D25" s="59" t="s">
        <v>37</v>
      </c>
      <c r="E25" s="82">
        <f>Sheet2!G9</f>
        <v>70</v>
      </c>
      <c r="F25" s="53"/>
      <c r="G25" s="54"/>
      <c r="H25" s="54"/>
      <c r="I25" s="54"/>
      <c r="J25" s="54"/>
      <c r="K25" s="54"/>
    </row>
    <row r="26" spans="1:11" s="55" customFormat="1" ht="20.45" customHeight="1">
      <c r="A26" s="58">
        <v>8</v>
      </c>
      <c r="B26" s="59" t="s">
        <v>48</v>
      </c>
      <c r="C26" s="59"/>
      <c r="D26" s="59" t="s">
        <v>49</v>
      </c>
      <c r="E26" s="82">
        <f>Sheet2!G10</f>
        <v>61</v>
      </c>
      <c r="F26" s="53"/>
      <c r="G26" s="54"/>
      <c r="H26" s="54"/>
      <c r="I26" s="54"/>
      <c r="J26" s="54"/>
      <c r="K26" s="54"/>
    </row>
    <row r="27" spans="1:11" s="55" customFormat="1" ht="20.45" customHeight="1">
      <c r="A27" s="58">
        <v>9</v>
      </c>
      <c r="B27" s="59" t="s">
        <v>66</v>
      </c>
      <c r="C27" s="59"/>
      <c r="D27" s="59" t="s">
        <v>67</v>
      </c>
      <c r="E27" s="82">
        <f>Sheet2!G11</f>
        <v>65</v>
      </c>
      <c r="F27" s="53"/>
      <c r="G27" s="54"/>
      <c r="H27" s="54"/>
      <c r="I27" s="54"/>
      <c r="J27" s="54"/>
      <c r="K27" s="54"/>
    </row>
    <row r="28" spans="1:11" s="55" customFormat="1" ht="20.45" customHeight="1">
      <c r="A28" s="58">
        <v>10</v>
      </c>
      <c r="B28" s="59" t="s">
        <v>44</v>
      </c>
      <c r="C28" s="59"/>
      <c r="D28" s="59" t="s">
        <v>45</v>
      </c>
      <c r="E28" s="82">
        <f>Sheet2!G12</f>
        <v>66</v>
      </c>
      <c r="F28" s="53"/>
      <c r="G28" s="54"/>
      <c r="H28" s="54"/>
      <c r="I28" s="54"/>
      <c r="J28" s="54"/>
      <c r="K28" s="54"/>
    </row>
    <row r="29" spans="1:11" s="55" customFormat="1" ht="20.45" customHeight="1">
      <c r="A29" s="58">
        <v>11</v>
      </c>
      <c r="B29" s="59" t="s">
        <v>110</v>
      </c>
      <c r="C29" s="59"/>
      <c r="D29" s="59" t="s">
        <v>111</v>
      </c>
      <c r="E29" s="82">
        <f>Sheet2!G13</f>
        <v>77</v>
      </c>
      <c r="F29" s="53"/>
      <c r="G29" s="54"/>
      <c r="H29" s="54"/>
      <c r="I29" s="54"/>
      <c r="J29" s="54"/>
      <c r="K29" s="54"/>
    </row>
    <row r="30" spans="1:11" s="55" customFormat="1" ht="20.45" customHeight="1">
      <c r="A30" s="58">
        <v>12</v>
      </c>
      <c r="B30" s="59" t="s">
        <v>104</v>
      </c>
      <c r="C30" s="59"/>
      <c r="D30" s="59" t="s">
        <v>105</v>
      </c>
      <c r="E30" s="82">
        <f>Sheet2!G14</f>
        <v>61</v>
      </c>
      <c r="F30" s="53"/>
      <c r="G30" s="54"/>
      <c r="H30" s="54"/>
      <c r="I30" s="54"/>
      <c r="J30" s="54"/>
      <c r="K30" s="54"/>
    </row>
    <row r="31" spans="1:11" s="55" customFormat="1" ht="20.45" customHeight="1">
      <c r="A31" s="58">
        <v>13</v>
      </c>
      <c r="B31" s="59" t="s">
        <v>70</v>
      </c>
      <c r="C31" s="59"/>
      <c r="D31" s="59" t="s">
        <v>71</v>
      </c>
      <c r="E31" s="82">
        <f>Sheet2!G15</f>
        <v>67</v>
      </c>
      <c r="F31" s="53"/>
      <c r="G31" s="54"/>
      <c r="H31" s="54"/>
      <c r="I31" s="54"/>
      <c r="J31" s="54"/>
      <c r="K31" s="54"/>
    </row>
    <row r="32" spans="1:11" s="55" customFormat="1" ht="20.45" customHeight="1">
      <c r="A32" s="58">
        <v>14</v>
      </c>
      <c r="B32" s="59" t="s">
        <v>96</v>
      </c>
      <c r="C32" s="59"/>
      <c r="D32" s="59" t="s">
        <v>97</v>
      </c>
      <c r="E32" s="82">
        <f>Sheet2!G16</f>
        <v>79</v>
      </c>
      <c r="F32" s="53"/>
      <c r="G32" s="54"/>
      <c r="H32" s="54"/>
      <c r="I32" s="54"/>
      <c r="J32" s="54"/>
      <c r="K32" s="54"/>
    </row>
    <row r="33" spans="1:11" s="55" customFormat="1" ht="20.45" customHeight="1">
      <c r="A33" s="58">
        <v>15</v>
      </c>
      <c r="B33" s="59" t="s">
        <v>124</v>
      </c>
      <c r="C33" s="59"/>
      <c r="D33" s="59" t="s">
        <v>125</v>
      </c>
      <c r="E33" s="82">
        <f>Sheet2!G17</f>
        <v>77</v>
      </c>
      <c r="F33" s="53"/>
      <c r="G33" s="54"/>
      <c r="H33" s="54"/>
      <c r="I33" s="54"/>
      <c r="J33" s="54"/>
      <c r="K33" s="54"/>
    </row>
    <row r="34" spans="1:11" s="55" customFormat="1" ht="20.45" customHeight="1">
      <c r="A34" s="58">
        <v>16</v>
      </c>
      <c r="B34" s="59" t="s">
        <v>28</v>
      </c>
      <c r="C34" s="59"/>
      <c r="D34" s="59" t="s">
        <v>29</v>
      </c>
      <c r="E34" s="82">
        <f>Sheet2!G18</f>
        <v>62</v>
      </c>
      <c r="F34" s="53"/>
      <c r="G34" s="54"/>
      <c r="H34" s="54"/>
      <c r="I34" s="54"/>
      <c r="J34" s="54"/>
      <c r="K34" s="54"/>
    </row>
    <row r="35" spans="1:11" s="55" customFormat="1" ht="20.45" customHeight="1">
      <c r="A35" s="58">
        <v>17</v>
      </c>
      <c r="B35" s="59" t="s">
        <v>76</v>
      </c>
      <c r="C35" s="59"/>
      <c r="D35" s="59" t="s">
        <v>77</v>
      </c>
      <c r="E35" s="82">
        <f>Sheet2!G19</f>
        <v>58</v>
      </c>
      <c r="F35" s="53"/>
      <c r="G35" s="54"/>
      <c r="H35" s="54"/>
      <c r="I35" s="54"/>
      <c r="J35" s="54"/>
      <c r="K35" s="54"/>
    </row>
    <row r="36" spans="1:11" s="55" customFormat="1" ht="20.45" customHeight="1">
      <c r="A36" s="58">
        <v>18</v>
      </c>
      <c r="B36" s="59" t="s">
        <v>112</v>
      </c>
      <c r="C36" s="59"/>
      <c r="D36" s="59" t="s">
        <v>113</v>
      </c>
      <c r="E36" s="82">
        <f>Sheet2!G20</f>
        <v>66</v>
      </c>
      <c r="F36" s="53"/>
      <c r="G36" s="54"/>
      <c r="H36" s="54"/>
      <c r="I36" s="54"/>
      <c r="J36" s="54"/>
      <c r="K36" s="54"/>
    </row>
    <row r="37" spans="1:11" s="55" customFormat="1" ht="20.45" customHeight="1">
      <c r="A37" s="58">
        <v>19</v>
      </c>
      <c r="B37" s="59" t="s">
        <v>42</v>
      </c>
      <c r="C37" s="59"/>
      <c r="D37" s="59" t="s">
        <v>43</v>
      </c>
      <c r="E37" s="82">
        <f>Sheet2!G21</f>
        <v>66</v>
      </c>
      <c r="F37" s="53"/>
      <c r="G37" s="54"/>
      <c r="H37" s="54"/>
      <c r="I37" s="54"/>
      <c r="J37" s="54"/>
      <c r="K37" s="54"/>
    </row>
    <row r="38" spans="1:11" s="55" customFormat="1" ht="20.45" customHeight="1">
      <c r="A38" s="58">
        <v>20</v>
      </c>
      <c r="B38" s="59" t="s">
        <v>88</v>
      </c>
      <c r="C38" s="59"/>
      <c r="D38" s="59" t="s">
        <v>89</v>
      </c>
      <c r="E38" s="82">
        <f>Sheet2!G22</f>
        <v>81</v>
      </c>
      <c r="F38" s="53"/>
      <c r="G38" s="54"/>
      <c r="H38" s="54"/>
      <c r="I38" s="54"/>
      <c r="J38" s="54"/>
      <c r="K38" s="54"/>
    </row>
    <row r="39" spans="1:11" s="55" customFormat="1" ht="20.45" customHeight="1">
      <c r="A39" s="58">
        <v>21</v>
      </c>
      <c r="B39" s="59" t="s">
        <v>122</v>
      </c>
      <c r="C39" s="59"/>
      <c r="D39" s="59" t="s">
        <v>123</v>
      </c>
      <c r="E39" s="82">
        <f>Sheet2!G23</f>
        <v>76</v>
      </c>
      <c r="F39" s="53"/>
      <c r="G39" s="54"/>
      <c r="H39" s="54"/>
      <c r="I39" s="54"/>
      <c r="J39" s="54"/>
      <c r="K39" s="54"/>
    </row>
    <row r="40" spans="1:11" s="56" customFormat="1" ht="20.45" customHeight="1">
      <c r="A40" s="58">
        <v>22</v>
      </c>
      <c r="B40" s="59" t="s">
        <v>60</v>
      </c>
      <c r="C40" s="59"/>
      <c r="D40" s="59" t="s">
        <v>61</v>
      </c>
      <c r="E40" s="82">
        <f>Sheet2!G24</f>
        <v>71</v>
      </c>
      <c r="F40" s="53"/>
    </row>
    <row r="41" spans="1:11" s="56" customFormat="1" ht="20.45" customHeight="1">
      <c r="A41" s="58">
        <v>23</v>
      </c>
      <c r="B41" s="59" t="s">
        <v>80</v>
      </c>
      <c r="C41" s="59"/>
      <c r="D41" s="59" t="s">
        <v>81</v>
      </c>
      <c r="E41" s="82">
        <f>Sheet2!G25</f>
        <v>68</v>
      </c>
      <c r="F41" s="53"/>
    </row>
    <row r="42" spans="1:11" s="56" customFormat="1" ht="20.45" customHeight="1">
      <c r="A42" s="58">
        <v>24</v>
      </c>
      <c r="B42" s="59" t="s">
        <v>64</v>
      </c>
      <c r="C42" s="59"/>
      <c r="D42" s="59" t="s">
        <v>65</v>
      </c>
      <c r="E42" s="82">
        <f>Sheet2!G26</f>
        <v>70</v>
      </c>
      <c r="F42" s="53"/>
    </row>
    <row r="43" spans="1:11" s="56" customFormat="1" ht="20.45" customHeight="1">
      <c r="A43" s="58">
        <v>25</v>
      </c>
      <c r="B43" s="59" t="s">
        <v>54</v>
      </c>
      <c r="C43" s="59"/>
      <c r="D43" s="59" t="s">
        <v>55</v>
      </c>
      <c r="E43" s="82">
        <f>Sheet2!G27</f>
        <v>70</v>
      </c>
      <c r="F43" s="53"/>
    </row>
    <row r="44" spans="1:11" s="56" customFormat="1" ht="20.45" customHeight="1">
      <c r="A44" s="58">
        <v>26</v>
      </c>
      <c r="B44" s="59" t="s">
        <v>126</v>
      </c>
      <c r="C44" s="59"/>
      <c r="D44" s="59" t="s">
        <v>127</v>
      </c>
      <c r="E44" s="82">
        <f>Sheet2!G28</f>
        <v>77</v>
      </c>
      <c r="F44" s="53"/>
    </row>
    <row r="45" spans="1:11" s="56" customFormat="1" ht="20.45" customHeight="1">
      <c r="A45" s="58">
        <v>27</v>
      </c>
      <c r="B45" s="59" t="s">
        <v>92</v>
      </c>
      <c r="C45" s="59"/>
      <c r="D45" s="59" t="s">
        <v>93</v>
      </c>
      <c r="E45" s="82">
        <f>Sheet2!G29</f>
        <v>72</v>
      </c>
      <c r="F45" s="53"/>
    </row>
    <row r="46" spans="1:11" s="56" customFormat="1" ht="20.45" customHeight="1">
      <c r="A46" s="58">
        <v>28</v>
      </c>
      <c r="B46" s="59" t="s">
        <v>128</v>
      </c>
      <c r="C46" s="59"/>
      <c r="D46" s="59" t="s">
        <v>129</v>
      </c>
      <c r="E46" s="82">
        <f>Sheet2!G30</f>
        <v>61</v>
      </c>
      <c r="F46" s="53"/>
    </row>
    <row r="47" spans="1:11" s="56" customFormat="1" ht="20.45" customHeight="1">
      <c r="A47" s="58">
        <v>29</v>
      </c>
      <c r="B47" s="59" t="s">
        <v>38</v>
      </c>
      <c r="C47" s="59"/>
      <c r="D47" s="59" t="s">
        <v>39</v>
      </c>
      <c r="E47" s="82">
        <f>Sheet2!G31</f>
        <v>60</v>
      </c>
      <c r="F47" s="53"/>
    </row>
    <row r="48" spans="1:11" s="56" customFormat="1" ht="20.45" customHeight="1">
      <c r="A48" s="58">
        <v>30</v>
      </c>
      <c r="B48" s="59" t="s">
        <v>62</v>
      </c>
      <c r="C48" s="59"/>
      <c r="D48" s="59" t="s">
        <v>63</v>
      </c>
      <c r="E48" s="82">
        <f>Sheet2!G32</f>
        <v>61</v>
      </c>
      <c r="F48" s="53"/>
    </row>
    <row r="49" spans="1:6" s="56" customFormat="1" ht="20.45" customHeight="1">
      <c r="A49" s="58">
        <v>31</v>
      </c>
      <c r="B49" s="59" t="s">
        <v>40</v>
      </c>
      <c r="C49" s="59"/>
      <c r="D49" s="59" t="s">
        <v>41</v>
      </c>
      <c r="E49" s="82">
        <f>Sheet2!G33</f>
        <v>71</v>
      </c>
      <c r="F49" s="53"/>
    </row>
    <row r="50" spans="1:6" s="56" customFormat="1" ht="20.45" customHeight="1">
      <c r="A50" s="58">
        <v>32</v>
      </c>
      <c r="B50" s="59" t="s">
        <v>114</v>
      </c>
      <c r="C50" s="59"/>
      <c r="D50" s="59" t="s">
        <v>115</v>
      </c>
      <c r="E50" s="82">
        <f>Sheet2!G34</f>
        <v>38</v>
      </c>
      <c r="F50" s="53"/>
    </row>
    <row r="51" spans="1:6" s="56" customFormat="1" ht="20.45" customHeight="1">
      <c r="A51" s="58">
        <v>33</v>
      </c>
      <c r="B51" s="59" t="s">
        <v>68</v>
      </c>
      <c r="C51" s="59"/>
      <c r="D51" s="59" t="s">
        <v>69</v>
      </c>
      <c r="E51" s="82">
        <f>Sheet2!G35</f>
        <v>63</v>
      </c>
      <c r="F51" s="53"/>
    </row>
    <row r="52" spans="1:6" s="56" customFormat="1" ht="20.45" customHeight="1">
      <c r="A52" s="58">
        <v>34</v>
      </c>
      <c r="B52" s="59" t="s">
        <v>78</v>
      </c>
      <c r="C52" s="59"/>
      <c r="D52" s="59" t="s">
        <v>79</v>
      </c>
      <c r="E52" s="82">
        <f>Sheet2!G36</f>
        <v>72</v>
      </c>
      <c r="F52" s="53"/>
    </row>
    <row r="53" spans="1:6" s="56" customFormat="1" ht="20.45" customHeight="1">
      <c r="A53" s="58">
        <v>35</v>
      </c>
      <c r="B53" s="59" t="s">
        <v>100</v>
      </c>
      <c r="C53" s="59"/>
      <c r="D53" s="59" t="s">
        <v>101</v>
      </c>
      <c r="E53" s="82">
        <f>Sheet2!G37</f>
        <v>64</v>
      </c>
      <c r="F53" s="53"/>
    </row>
    <row r="54" spans="1:6" s="56" customFormat="1" ht="20.45" customHeight="1">
      <c r="A54" s="58">
        <v>36</v>
      </c>
      <c r="B54" s="59" t="s">
        <v>24</v>
      </c>
      <c r="C54" s="59"/>
      <c r="D54" s="59" t="s">
        <v>25</v>
      </c>
      <c r="E54" s="82">
        <f>Sheet2!G38</f>
        <v>70</v>
      </c>
      <c r="F54" s="53"/>
    </row>
    <row r="55" spans="1:6" s="56" customFormat="1" ht="20.45" customHeight="1">
      <c r="A55" s="58">
        <v>37</v>
      </c>
      <c r="B55" s="59" t="s">
        <v>94</v>
      </c>
      <c r="C55" s="59"/>
      <c r="D55" s="59" t="s">
        <v>95</v>
      </c>
      <c r="E55" s="82">
        <f>Sheet2!G39</f>
        <v>72</v>
      </c>
      <c r="F55" s="53"/>
    </row>
    <row r="56" spans="1:6" s="56" customFormat="1" ht="20.45" customHeight="1">
      <c r="A56" s="58">
        <v>38</v>
      </c>
      <c r="B56" s="59" t="s">
        <v>130</v>
      </c>
      <c r="C56" s="59"/>
      <c r="D56" s="59" t="s">
        <v>131</v>
      </c>
      <c r="E56" s="82">
        <f>Sheet2!G40</f>
        <v>50</v>
      </c>
      <c r="F56" s="53"/>
    </row>
    <row r="57" spans="1:6" s="56" customFormat="1" ht="20.45" customHeight="1">
      <c r="A57" s="58">
        <v>39</v>
      </c>
      <c r="B57" s="59" t="s">
        <v>22</v>
      </c>
      <c r="C57" s="59"/>
      <c r="D57" s="59" t="s">
        <v>23</v>
      </c>
      <c r="E57" s="82">
        <f>Sheet2!G41</f>
        <v>0</v>
      </c>
      <c r="F57" s="53" t="s">
        <v>140</v>
      </c>
    </row>
    <row r="58" spans="1:6" s="56" customFormat="1" ht="20.45" customHeight="1">
      <c r="A58" s="58">
        <v>40</v>
      </c>
      <c r="B58" s="59" t="s">
        <v>132</v>
      </c>
      <c r="C58" s="59"/>
      <c r="D58" s="59" t="s">
        <v>133</v>
      </c>
      <c r="E58" s="82">
        <f>Sheet2!G42</f>
        <v>81</v>
      </c>
      <c r="F58" s="53"/>
    </row>
    <row r="59" spans="1:6" s="56" customFormat="1" ht="20.45" customHeight="1">
      <c r="A59" s="58">
        <v>41</v>
      </c>
      <c r="B59" s="59" t="s">
        <v>102</v>
      </c>
      <c r="C59" s="59"/>
      <c r="D59" s="59" t="s">
        <v>103</v>
      </c>
      <c r="E59" s="82">
        <f>Sheet2!G43</f>
        <v>0</v>
      </c>
      <c r="F59" s="53" t="s">
        <v>140</v>
      </c>
    </row>
    <row r="60" spans="1:6" s="56" customFormat="1" ht="20.45" customHeight="1">
      <c r="A60" s="58">
        <v>42</v>
      </c>
      <c r="B60" s="59" t="s">
        <v>30</v>
      </c>
      <c r="C60" s="59"/>
      <c r="D60" s="59" t="s">
        <v>31</v>
      </c>
      <c r="E60" s="82">
        <f>Sheet2!G44</f>
        <v>62</v>
      </c>
      <c r="F60" s="53"/>
    </row>
    <row r="61" spans="1:6" s="56" customFormat="1" ht="20.45" customHeight="1">
      <c r="A61" s="58">
        <v>43</v>
      </c>
      <c r="B61" s="59" t="s">
        <v>74</v>
      </c>
      <c r="C61" s="59"/>
      <c r="D61" s="59" t="s">
        <v>75</v>
      </c>
      <c r="E61" s="82">
        <f>Sheet2!G45</f>
        <v>50</v>
      </c>
      <c r="F61" s="53"/>
    </row>
    <row r="62" spans="1:6" s="56" customFormat="1" ht="20.45" customHeight="1">
      <c r="A62" s="58">
        <v>44</v>
      </c>
      <c r="B62" s="59" t="s">
        <v>120</v>
      </c>
      <c r="C62" s="59"/>
      <c r="D62" s="59" t="s">
        <v>121</v>
      </c>
      <c r="E62" s="82">
        <f>Sheet2!G46</f>
        <v>58</v>
      </c>
      <c r="F62" s="53"/>
    </row>
    <row r="63" spans="1:6" s="56" customFormat="1" ht="20.45" customHeight="1">
      <c r="A63" s="58">
        <v>45</v>
      </c>
      <c r="B63" s="59" t="s">
        <v>56</v>
      </c>
      <c r="C63" s="59"/>
      <c r="D63" s="59" t="s">
        <v>57</v>
      </c>
      <c r="E63" s="82">
        <f>Sheet2!G47</f>
        <v>72</v>
      </c>
      <c r="F63" s="53"/>
    </row>
    <row r="64" spans="1:6" s="56" customFormat="1" ht="20.45" customHeight="1">
      <c r="A64" s="58">
        <v>46</v>
      </c>
      <c r="B64" s="59" t="s">
        <v>34</v>
      </c>
      <c r="C64" s="59"/>
      <c r="D64" s="59" t="s">
        <v>35</v>
      </c>
      <c r="E64" s="82">
        <f>Sheet2!G48</f>
        <v>72</v>
      </c>
      <c r="F64" s="53"/>
    </row>
    <row r="65" spans="1:6" s="56" customFormat="1" ht="20.45" customHeight="1">
      <c r="A65" s="58">
        <v>47</v>
      </c>
      <c r="B65" s="59" t="s">
        <v>90</v>
      </c>
      <c r="C65" s="59"/>
      <c r="D65" s="59" t="s">
        <v>91</v>
      </c>
      <c r="E65" s="82">
        <f>Sheet2!G49</f>
        <v>74</v>
      </c>
      <c r="F65" s="53"/>
    </row>
    <row r="66" spans="1:6" ht="21.95" customHeight="1">
      <c r="A66" s="58">
        <v>48</v>
      </c>
      <c r="B66" s="59" t="s">
        <v>108</v>
      </c>
      <c r="C66" s="59"/>
      <c r="D66" s="59" t="s">
        <v>109</v>
      </c>
      <c r="E66" s="83">
        <f>Sheet2!G50</f>
        <v>76</v>
      </c>
      <c r="F66" s="57"/>
    </row>
    <row r="67" spans="1:6" ht="22.5" customHeight="1">
      <c r="A67" s="58">
        <v>49</v>
      </c>
      <c r="B67" s="59" t="s">
        <v>72</v>
      </c>
      <c r="C67" s="59"/>
      <c r="D67" s="59" t="s">
        <v>73</v>
      </c>
      <c r="E67" s="82">
        <f>Sheet2!G51</f>
        <v>62</v>
      </c>
      <c r="F67" s="53"/>
    </row>
    <row r="68" spans="1:6" ht="22.5" customHeight="1">
      <c r="A68" s="58">
        <v>50</v>
      </c>
      <c r="B68" s="59" t="s">
        <v>46</v>
      </c>
      <c r="C68" s="59"/>
      <c r="D68" s="59" t="s">
        <v>47</v>
      </c>
      <c r="E68" s="82">
        <f>Sheet2!G52</f>
        <v>79</v>
      </c>
      <c r="F68" s="53"/>
    </row>
    <row r="69" spans="1:6" ht="22.5" customHeight="1">
      <c r="A69" s="58">
        <v>51</v>
      </c>
      <c r="B69" s="59" t="s">
        <v>118</v>
      </c>
      <c r="C69" s="59"/>
      <c r="D69" s="59" t="s">
        <v>119</v>
      </c>
      <c r="E69" s="82">
        <f>Sheet2!G53</f>
        <v>68</v>
      </c>
      <c r="F69" s="53"/>
    </row>
    <row r="70" spans="1:6" ht="22.5" customHeight="1">
      <c r="A70" s="58">
        <v>52</v>
      </c>
      <c r="B70" s="59" t="s">
        <v>26</v>
      </c>
      <c r="C70" s="59"/>
      <c r="D70" s="59" t="s">
        <v>27</v>
      </c>
      <c r="E70" s="82">
        <f>Sheet2!G54</f>
        <v>73</v>
      </c>
      <c r="F70" s="53"/>
    </row>
    <row r="71" spans="1:6" ht="22.5" customHeight="1">
      <c r="A71" s="58">
        <v>53</v>
      </c>
      <c r="B71" s="59" t="s">
        <v>50</v>
      </c>
      <c r="C71" s="59"/>
      <c r="D71" s="59" t="s">
        <v>51</v>
      </c>
      <c r="E71" s="82">
        <f>Sheet2!G55</f>
        <v>78</v>
      </c>
      <c r="F71" s="53"/>
    </row>
    <row r="72" spans="1:6" ht="22.5" customHeight="1">
      <c r="A72" s="58">
        <v>54</v>
      </c>
      <c r="B72" s="59" t="s">
        <v>98</v>
      </c>
      <c r="C72" s="59"/>
      <c r="D72" s="59" t="s">
        <v>99</v>
      </c>
      <c r="E72" s="82">
        <f>Sheet2!G56</f>
        <v>0</v>
      </c>
      <c r="F72" s="53" t="s">
        <v>140</v>
      </c>
    </row>
    <row r="73" spans="1:6" ht="21.95" customHeight="1">
      <c r="A73" s="58">
        <v>55</v>
      </c>
      <c r="B73" s="59" t="s">
        <v>86</v>
      </c>
      <c r="C73" s="59"/>
      <c r="D73" s="59" t="s">
        <v>87</v>
      </c>
      <c r="E73" s="83">
        <f>Sheet2!G57</f>
        <v>66</v>
      </c>
      <c r="F73" s="57"/>
    </row>
    <row r="74" spans="1:6" ht="21.95" customHeight="1">
      <c r="A74" s="58">
        <v>56</v>
      </c>
      <c r="B74" s="59" t="s">
        <v>116</v>
      </c>
      <c r="C74" s="59"/>
      <c r="D74" s="59" t="s">
        <v>117</v>
      </c>
      <c r="E74" s="82">
        <f>Sheet2!G58</f>
        <v>79</v>
      </c>
      <c r="F74" s="53"/>
    </row>
    <row r="75" spans="1:6">
      <c r="E75" s="71"/>
    </row>
    <row r="76" spans="1:6">
      <c r="E76" s="71"/>
    </row>
    <row r="77" spans="1:6">
      <c r="E77" s="71"/>
    </row>
    <row r="78" spans="1:6">
      <c r="E78" s="71"/>
    </row>
    <row r="79" spans="1:6">
      <c r="E79" s="71"/>
    </row>
    <row r="80" spans="1:6">
      <c r="E80" s="71"/>
    </row>
    <row r="81" spans="5:5">
      <c r="E81" s="71"/>
    </row>
    <row r="82" spans="5:5">
      <c r="E82" s="71"/>
    </row>
    <row r="83" spans="5:5">
      <c r="E83" s="71"/>
    </row>
    <row r="84" spans="5:5">
      <c r="E84" s="71"/>
    </row>
    <row r="85" spans="5:5">
      <c r="E85" s="71"/>
    </row>
    <row r="86" spans="5:5">
      <c r="E86" s="71"/>
    </row>
    <row r="87" spans="5:5">
      <c r="E87" s="71"/>
    </row>
    <row r="88" spans="5:5">
      <c r="E88" s="71"/>
    </row>
    <row r="89" spans="5:5">
      <c r="E89" s="71"/>
    </row>
    <row r="90" spans="5:5">
      <c r="E90" s="71"/>
    </row>
    <row r="91" spans="5:5">
      <c r="E91" s="71"/>
    </row>
    <row r="92" spans="5:5">
      <c r="E92" s="71"/>
    </row>
    <row r="93" spans="5:5">
      <c r="E93" s="71"/>
    </row>
    <row r="94" spans="5:5">
      <c r="E94" s="71"/>
    </row>
    <row r="95" spans="5:5">
      <c r="E95" s="71"/>
    </row>
    <row r="96" spans="5:5">
      <c r="E96" s="71"/>
    </row>
    <row r="97" spans="5:5">
      <c r="E97" s="71"/>
    </row>
    <row r="98" spans="5:5">
      <c r="E98" s="71"/>
    </row>
    <row r="99" spans="5:5">
      <c r="E99" s="71"/>
    </row>
    <row r="100" spans="5:5">
      <c r="E100" s="71"/>
    </row>
    <row r="101" spans="5:5">
      <c r="E101" s="71"/>
    </row>
    <row r="102" spans="5:5">
      <c r="E102" s="71"/>
    </row>
    <row r="103" spans="5:5">
      <c r="E103" s="71"/>
    </row>
    <row r="104" spans="5:5">
      <c r="E104" s="71"/>
    </row>
    <row r="105" spans="5:5">
      <c r="E105" s="71"/>
    </row>
    <row r="106" spans="5:5">
      <c r="E106" s="71"/>
    </row>
    <row r="107" spans="5:5">
      <c r="E107" s="71"/>
    </row>
    <row r="108" spans="5:5">
      <c r="E108" s="71"/>
    </row>
    <row r="109" spans="5:5">
      <c r="E109" s="71"/>
    </row>
    <row r="110" spans="5:5">
      <c r="E110" s="71"/>
    </row>
    <row r="111" spans="5:5">
      <c r="E111" s="71"/>
    </row>
    <row r="112" spans="5:5">
      <c r="E112" s="71"/>
    </row>
    <row r="113" spans="5:5">
      <c r="E113" s="71"/>
    </row>
    <row r="114" spans="5:5">
      <c r="E114" s="71"/>
    </row>
    <row r="115" spans="5:5">
      <c r="E115" s="71"/>
    </row>
    <row r="116" spans="5:5">
      <c r="E116" s="71"/>
    </row>
    <row r="117" spans="5:5">
      <c r="E117" s="71"/>
    </row>
    <row r="118" spans="5:5">
      <c r="E118" s="71"/>
    </row>
    <row r="119" spans="5:5">
      <c r="E119" s="71"/>
    </row>
    <row r="120" spans="5:5">
      <c r="E120" s="71"/>
    </row>
    <row r="121" spans="5:5">
      <c r="E121" s="71"/>
    </row>
    <row r="122" spans="5:5">
      <c r="E122" s="71"/>
    </row>
    <row r="123" spans="5:5">
      <c r="E123" s="71"/>
    </row>
    <row r="124" spans="5:5">
      <c r="E124" s="71"/>
    </row>
    <row r="125" spans="5:5">
      <c r="E125" s="71"/>
    </row>
    <row r="126" spans="5:5">
      <c r="E126" s="71"/>
    </row>
    <row r="127" spans="5:5">
      <c r="E127" s="71"/>
    </row>
    <row r="128" spans="5:5">
      <c r="E128" s="71"/>
    </row>
    <row r="129" spans="5:5">
      <c r="E129" s="71"/>
    </row>
    <row r="130" spans="5:5">
      <c r="E130" s="71"/>
    </row>
    <row r="131" spans="5:5">
      <c r="E131" s="71"/>
    </row>
    <row r="132" spans="5:5">
      <c r="E132" s="71"/>
    </row>
    <row r="133" spans="5:5">
      <c r="E133" s="71"/>
    </row>
    <row r="134" spans="5:5">
      <c r="E134" s="71"/>
    </row>
    <row r="135" spans="5:5">
      <c r="E135" s="71"/>
    </row>
    <row r="136" spans="5:5">
      <c r="E136" s="71"/>
    </row>
    <row r="137" spans="5:5">
      <c r="E137" s="71"/>
    </row>
    <row r="138" spans="5:5">
      <c r="E138" s="71"/>
    </row>
    <row r="139" spans="5:5">
      <c r="E139" s="71"/>
    </row>
    <row r="140" spans="5:5">
      <c r="E140" s="71"/>
    </row>
    <row r="141" spans="5:5">
      <c r="E141" s="71"/>
    </row>
    <row r="142" spans="5:5">
      <c r="E142" s="71"/>
    </row>
    <row r="143" spans="5:5">
      <c r="E143" s="71"/>
    </row>
    <row r="144" spans="5:5">
      <c r="E144" s="71"/>
    </row>
    <row r="145" spans="5:5">
      <c r="E145" s="71"/>
    </row>
    <row r="146" spans="5:5">
      <c r="E146" s="71"/>
    </row>
    <row r="147" spans="5:5">
      <c r="E147" s="71"/>
    </row>
    <row r="148" spans="5:5">
      <c r="E148" s="71"/>
    </row>
    <row r="149" spans="5:5">
      <c r="E149" s="71"/>
    </row>
    <row r="150" spans="5:5">
      <c r="E150" s="71"/>
    </row>
    <row r="151" spans="5:5">
      <c r="E151" s="71"/>
    </row>
    <row r="152" spans="5:5">
      <c r="E152" s="71"/>
    </row>
    <row r="153" spans="5:5">
      <c r="E153" s="71"/>
    </row>
    <row r="154" spans="5:5">
      <c r="E154" s="71"/>
    </row>
    <row r="155" spans="5:5">
      <c r="E155" s="71"/>
    </row>
    <row r="156" spans="5:5">
      <c r="E156" s="71"/>
    </row>
    <row r="157" spans="5:5">
      <c r="E157" s="71"/>
    </row>
    <row r="158" spans="5:5">
      <c r="E158" s="71"/>
    </row>
    <row r="159" spans="5:5">
      <c r="E159" s="71"/>
    </row>
    <row r="160" spans="5:5">
      <c r="E160" s="71"/>
    </row>
    <row r="161" spans="5:5">
      <c r="E161" s="71"/>
    </row>
    <row r="162" spans="5:5">
      <c r="E162" s="71"/>
    </row>
    <row r="163" spans="5:5">
      <c r="E163" s="71"/>
    </row>
    <row r="164" spans="5:5">
      <c r="E164" s="71"/>
    </row>
    <row r="165" spans="5:5">
      <c r="E165" s="71"/>
    </row>
    <row r="166" spans="5:5">
      <c r="E166" s="71"/>
    </row>
    <row r="167" spans="5:5">
      <c r="E167" s="71"/>
    </row>
    <row r="168" spans="5:5">
      <c r="E168" s="71"/>
    </row>
    <row r="169" spans="5:5">
      <c r="E169" s="71"/>
    </row>
    <row r="170" spans="5:5">
      <c r="E170" s="71"/>
    </row>
    <row r="171" spans="5:5">
      <c r="E171" s="71"/>
    </row>
    <row r="172" spans="5:5">
      <c r="E172" s="71"/>
    </row>
    <row r="173" spans="5:5">
      <c r="E173" s="71"/>
    </row>
    <row r="174" spans="5:5">
      <c r="E174" s="71"/>
    </row>
    <row r="175" spans="5:5">
      <c r="E175" s="71"/>
    </row>
    <row r="176" spans="5:5">
      <c r="E176" s="71"/>
    </row>
    <row r="177" spans="5:5">
      <c r="E177" s="71"/>
    </row>
    <row r="178" spans="5:5">
      <c r="E178" s="71"/>
    </row>
    <row r="179" spans="5:5">
      <c r="E179" s="71"/>
    </row>
    <row r="180" spans="5:5">
      <c r="E180" s="71"/>
    </row>
    <row r="181" spans="5:5">
      <c r="E181" s="71"/>
    </row>
    <row r="182" spans="5:5">
      <c r="E182" s="71"/>
    </row>
    <row r="183" spans="5:5">
      <c r="E183" s="71"/>
    </row>
    <row r="184" spans="5:5">
      <c r="E184" s="71"/>
    </row>
    <row r="185" spans="5:5">
      <c r="E185" s="71"/>
    </row>
    <row r="186" spans="5:5">
      <c r="E186" s="71"/>
    </row>
    <row r="187" spans="5:5">
      <c r="E187" s="71"/>
    </row>
    <row r="188" spans="5:5">
      <c r="E188" s="71"/>
    </row>
    <row r="189" spans="5:5">
      <c r="E189" s="71"/>
    </row>
    <row r="190" spans="5:5">
      <c r="E190" s="71"/>
    </row>
    <row r="191" spans="5:5">
      <c r="E191" s="71"/>
    </row>
    <row r="192" spans="5:5">
      <c r="E192" s="71"/>
    </row>
    <row r="193" spans="5:5">
      <c r="E193" s="71"/>
    </row>
    <row r="194" spans="5:5">
      <c r="E194" s="71"/>
    </row>
    <row r="195" spans="5:5">
      <c r="E195" s="71"/>
    </row>
    <row r="196" spans="5:5">
      <c r="E196" s="71"/>
    </row>
    <row r="197" spans="5:5">
      <c r="E197" s="71"/>
    </row>
    <row r="198" spans="5:5">
      <c r="E198" s="71"/>
    </row>
    <row r="199" spans="5:5">
      <c r="E199" s="71"/>
    </row>
    <row r="200" spans="5:5">
      <c r="E200" s="71"/>
    </row>
    <row r="201" spans="5:5">
      <c r="E201" s="71"/>
    </row>
    <row r="202" spans="5:5">
      <c r="E202" s="71"/>
    </row>
  </sheetData>
  <sheetProtection password="B1E5" sheet="1" formatCells="0" formatColumns="0" formatRows="0" insertColumns="0" insertRows="0" deleteColumns="0" deleteRows="0"/>
  <sortState xmlns:xlrd2="http://schemas.microsoft.com/office/spreadsheetml/2017/richdata2" ref="B19:D74">
    <sortCondition ref="B19:B74"/>
  </sortState>
  <mergeCells count="10">
    <mergeCell ref="A1:M1"/>
    <mergeCell ref="G4:H4"/>
    <mergeCell ref="A3:B3"/>
    <mergeCell ref="A4:B4"/>
    <mergeCell ref="C3:H3"/>
    <mergeCell ref="B11:C11"/>
    <mergeCell ref="B18:C18"/>
    <mergeCell ref="G7:H7"/>
    <mergeCell ref="A5:B5"/>
    <mergeCell ref="G5:H5"/>
  </mergeCells>
  <phoneticPr fontId="4" type="noConversion"/>
  <pageMargins left="0.5" right="0.5" top="0.511811023622047" bottom="0.23622047244094499" header="0.511811023622047" footer="0.511811023622047"/>
  <pageSetup paperSize="9" scale="67" fitToHeight="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C5806-EF69-4E87-91F3-B81B0EEFFF0D}">
  <dimension ref="A1:K61"/>
  <sheetViews>
    <sheetView showGridLines="0" workbookViewId="0">
      <selection activeCell="E3" sqref="E3:I18"/>
    </sheetView>
  </sheetViews>
  <sheetFormatPr defaultRowHeight="15"/>
  <cols>
    <col min="1" max="1" width="25.140625" style="98" bestFit="1" customWidth="1"/>
    <col min="2" max="2" width="5.5703125" style="98" bestFit="1" customWidth="1"/>
    <col min="3" max="4" width="9.140625" style="98"/>
    <col min="5" max="5" width="16.5703125" style="98" customWidth="1"/>
    <col min="6" max="6" width="13.28515625" style="98" customWidth="1"/>
    <col min="7" max="7" width="12.5703125" style="98" customWidth="1"/>
    <col min="8" max="8" width="15.140625" style="98" customWidth="1"/>
    <col min="9" max="9" width="7.7109375" style="98" bestFit="1" customWidth="1"/>
    <col min="10" max="10" width="13.7109375" style="98" bestFit="1" customWidth="1"/>
    <col min="11" max="12" width="15.140625" style="98" bestFit="1" customWidth="1"/>
    <col min="13" max="16" width="13.42578125" style="98" bestFit="1" customWidth="1"/>
    <col min="17" max="16384" width="9.140625" style="98"/>
  </cols>
  <sheetData>
    <row r="1" spans="1:9" ht="21.75" thickBot="1">
      <c r="A1" s="96" t="s">
        <v>141</v>
      </c>
      <c r="B1" s="97" t="s">
        <v>142</v>
      </c>
      <c r="E1" s="99" t="s">
        <v>143</v>
      </c>
    </row>
    <row r="2" spans="1:9" ht="21.75" thickBot="1">
      <c r="A2" s="100">
        <v>1</v>
      </c>
      <c r="B2" s="101">
        <f>Sheet2!G3</f>
        <v>69</v>
      </c>
      <c r="E2" s="102"/>
      <c r="F2" s="103"/>
    </row>
    <row r="3" spans="1:9">
      <c r="A3" s="100">
        <v>2</v>
      </c>
      <c r="B3" s="101">
        <f>Sheet2!G4</f>
        <v>66</v>
      </c>
      <c r="E3" s="104" t="s">
        <v>144</v>
      </c>
      <c r="F3" s="105">
        <f>COUNTIF($B$2:$B$61,"&gt;=0")</f>
        <v>52</v>
      </c>
    </row>
    <row r="4" spans="1:9">
      <c r="A4" s="100">
        <v>3</v>
      </c>
      <c r="B4" s="101">
        <f>Sheet2!G5</f>
        <v>67</v>
      </c>
      <c r="E4" s="104" t="s">
        <v>145</v>
      </c>
      <c r="F4" s="106">
        <f>IF(F3&gt;0,AVERAGE($B$2:$B$61),"")</f>
        <v>67.865384615384613</v>
      </c>
    </row>
    <row r="5" spans="1:9" ht="15.75" thickBot="1">
      <c r="A5" s="100">
        <v>4</v>
      </c>
      <c r="B5" s="101">
        <f>Sheet2!G6</f>
        <v>68</v>
      </c>
      <c r="E5" s="96" t="s">
        <v>146</v>
      </c>
      <c r="F5" s="107">
        <f>IF(F3&gt;1,STDEV($B$2:$B$61),"")</f>
        <v>8.3267319252545118</v>
      </c>
    </row>
    <row r="6" spans="1:9" ht="15.75" thickBot="1">
      <c r="A6" s="100">
        <v>5</v>
      </c>
      <c r="B6" s="101">
        <f>Sheet2!G7</f>
        <v>67</v>
      </c>
      <c r="E6" s="103"/>
      <c r="F6" s="103"/>
      <c r="G6" s="103"/>
      <c r="H6" s="103"/>
      <c r="I6" s="103"/>
    </row>
    <row r="7" spans="1:9" ht="15.75" thickBot="1">
      <c r="A7" s="100">
        <v>6</v>
      </c>
      <c r="B7" s="101"/>
      <c r="E7" s="96" t="s">
        <v>147</v>
      </c>
      <c r="F7" s="96" t="s">
        <v>148</v>
      </c>
      <c r="G7" s="96" t="s">
        <v>149</v>
      </c>
      <c r="H7" s="96" t="s">
        <v>150</v>
      </c>
      <c r="I7" s="97" t="s">
        <v>151</v>
      </c>
    </row>
    <row r="8" spans="1:9">
      <c r="A8" s="100">
        <v>7</v>
      </c>
      <c r="B8" s="101">
        <f>Sheet2!G9</f>
        <v>70</v>
      </c>
      <c r="E8" s="98" t="s">
        <v>152</v>
      </c>
      <c r="F8" s="98" t="s">
        <v>153</v>
      </c>
      <c r="G8" s="108">
        <v>5</v>
      </c>
      <c r="H8" s="98" t="s">
        <v>154</v>
      </c>
      <c r="I8" s="109">
        <f>IF($F$3&gt;0,(COUNTIF($B$2:$B$61,"&lt;101")-COUNTIF($B$2:$B$61,"&lt;85"))/$F$3,"")</f>
        <v>0</v>
      </c>
    </row>
    <row r="9" spans="1:9">
      <c r="A9" s="100">
        <v>8</v>
      </c>
      <c r="B9" s="101">
        <f>Sheet2!G10</f>
        <v>61</v>
      </c>
      <c r="E9" s="98" t="s">
        <v>152</v>
      </c>
      <c r="F9" s="98" t="s">
        <v>155</v>
      </c>
      <c r="G9" s="108">
        <v>5</v>
      </c>
      <c r="H9" s="98" t="s">
        <v>156</v>
      </c>
      <c r="I9" s="110">
        <f>IF($F$3&gt;0,(COUNTIF($B$2:$B$61,"&lt;85")-COUNTIF($B$2:$B$61,"&lt;80"))/$F$3,"")</f>
        <v>3.8461538461538464E-2</v>
      </c>
    </row>
    <row r="10" spans="1:9">
      <c r="A10" s="100">
        <v>9</v>
      </c>
      <c r="B10" s="101">
        <f>Sheet2!G11</f>
        <v>65</v>
      </c>
      <c r="E10" s="98" t="s">
        <v>152</v>
      </c>
      <c r="F10" s="98" t="s">
        <v>157</v>
      </c>
      <c r="G10" s="108">
        <v>4.5</v>
      </c>
      <c r="H10" s="98" t="s">
        <v>158</v>
      </c>
      <c r="I10" s="110">
        <f>IF($F$3&gt;0,(COUNTIF($B$2:$B$61,"&lt;80")-COUNTIF($B$2:$B$61,"&lt;75"))/$F$3,"")</f>
        <v>0.17307692307692307</v>
      </c>
    </row>
    <row r="11" spans="1:9">
      <c r="A11" s="100">
        <v>10</v>
      </c>
      <c r="B11" s="101">
        <f>Sheet2!G12</f>
        <v>66</v>
      </c>
      <c r="E11" s="98" t="s">
        <v>159</v>
      </c>
      <c r="F11" s="98" t="s">
        <v>160</v>
      </c>
      <c r="G11" s="108">
        <v>4</v>
      </c>
      <c r="H11" s="98" t="s">
        <v>161</v>
      </c>
      <c r="I11" s="110">
        <f>IF($F$3&gt;0,(COUNTIF($B$2:$B$61,"&lt;75")-COUNTIF($B$2:$B$61,"&lt;70"))/$F$3,"")</f>
        <v>0.25</v>
      </c>
    </row>
    <row r="12" spans="1:9">
      <c r="A12" s="100">
        <v>11</v>
      </c>
      <c r="B12" s="101">
        <f>Sheet2!G13</f>
        <v>77</v>
      </c>
      <c r="E12" s="98" t="s">
        <v>162</v>
      </c>
      <c r="F12" s="98" t="s">
        <v>163</v>
      </c>
      <c r="G12" s="108">
        <v>3.5</v>
      </c>
      <c r="H12" s="98" t="s">
        <v>164</v>
      </c>
      <c r="I12" s="110">
        <f>IF($F$3&gt;0,(COUNTIF($B$2:$B$61,"&lt;70")-COUNTIF($B$2:$B$61,"&lt;65"))/$F$3,"")</f>
        <v>0.25</v>
      </c>
    </row>
    <row r="13" spans="1:9">
      <c r="A13" s="100">
        <v>12</v>
      </c>
      <c r="B13" s="101">
        <f>Sheet2!G14</f>
        <v>61</v>
      </c>
      <c r="E13" s="98" t="s">
        <v>165</v>
      </c>
      <c r="F13" s="98" t="s">
        <v>166</v>
      </c>
      <c r="G13" s="108">
        <v>3</v>
      </c>
      <c r="H13" s="98" t="s">
        <v>167</v>
      </c>
      <c r="I13" s="110">
        <f>IF($F$3&gt;0,(COUNTIF($B$2:$B$61,"&lt;65")-COUNTIF($B$2:$B$61,"&lt;60"))/$F$3,"")</f>
        <v>0.19230769230769232</v>
      </c>
    </row>
    <row r="14" spans="1:9">
      <c r="A14" s="100">
        <v>13</v>
      </c>
      <c r="B14" s="101">
        <f>Sheet2!G15</f>
        <v>67</v>
      </c>
      <c r="E14" s="98" t="s">
        <v>168</v>
      </c>
      <c r="F14" s="98" t="s">
        <v>169</v>
      </c>
      <c r="G14" s="108">
        <v>2.5</v>
      </c>
      <c r="H14" s="98" t="s">
        <v>170</v>
      </c>
      <c r="I14" s="110">
        <f>IF($F$3&gt;0,(COUNTIF($B$2:$B$61,"&lt;60")-COUNTIF($B$2:$B$61,"&lt;55"))/$F$3,"")</f>
        <v>3.8461538461538464E-2</v>
      </c>
    </row>
    <row r="15" spans="1:9">
      <c r="A15" s="100">
        <v>14</v>
      </c>
      <c r="B15" s="101">
        <f>Sheet2!G16</f>
        <v>79</v>
      </c>
      <c r="E15" s="98" t="s">
        <v>168</v>
      </c>
      <c r="F15" s="98" t="s">
        <v>171</v>
      </c>
      <c r="G15" s="108">
        <v>2</v>
      </c>
      <c r="H15" s="98" t="s">
        <v>172</v>
      </c>
      <c r="I15" s="110">
        <f>IF($F$3&gt;0,(COUNTIF($B$2:$B$61,"&lt;55")-COUNTIF($B$2:$B$61,"&lt;50"))/$F$3,"")</f>
        <v>3.8461538461538464E-2</v>
      </c>
    </row>
    <row r="16" spans="1:9">
      <c r="A16" s="100">
        <v>15</v>
      </c>
      <c r="B16" s="101">
        <f>Sheet2!G17</f>
        <v>77</v>
      </c>
      <c r="E16" s="98" t="s">
        <v>173</v>
      </c>
      <c r="F16" s="98" t="s">
        <v>174</v>
      </c>
      <c r="G16" s="108">
        <v>1.5</v>
      </c>
      <c r="H16" s="98" t="s">
        <v>175</v>
      </c>
      <c r="I16" s="110">
        <f>IF($F$3&gt;0,(COUNTIF($B$2:$B$61,"&lt;50")-COUNTIF($B$2:$B$61,"&lt;45"))/$F$3,"")</f>
        <v>0</v>
      </c>
    </row>
    <row r="17" spans="1:9">
      <c r="A17" s="100">
        <v>16</v>
      </c>
      <c r="B17" s="101">
        <f>Sheet2!G18</f>
        <v>62</v>
      </c>
      <c r="E17" s="98" t="s">
        <v>173</v>
      </c>
      <c r="F17" s="98" t="s">
        <v>176</v>
      </c>
      <c r="G17" s="108">
        <v>1</v>
      </c>
      <c r="H17" s="98" t="s">
        <v>177</v>
      </c>
      <c r="I17" s="110">
        <f>IF($F$3&gt;0,(COUNTIF($B$2:$B$61,"&lt;45")-COUNTIF($B$2:$B$61,"&lt;40"))/$F$3,"")</f>
        <v>0</v>
      </c>
    </row>
    <row r="18" spans="1:9" ht="15.75" thickBot="1">
      <c r="A18" s="100">
        <v>17</v>
      </c>
      <c r="B18" s="101">
        <f>Sheet2!G19</f>
        <v>58</v>
      </c>
      <c r="E18" s="103" t="s">
        <v>173</v>
      </c>
      <c r="F18" s="103" t="s">
        <v>178</v>
      </c>
      <c r="G18" s="111">
        <v>0</v>
      </c>
      <c r="H18" s="103" t="s">
        <v>179</v>
      </c>
      <c r="I18" s="112">
        <f>IF($F$3&gt;0,COUNTIF($B$2:$B$61,"&lt;40")/COUNTIF($B$2:$B$61,"&gt;0"),"")</f>
        <v>1.9230769230769232E-2</v>
      </c>
    </row>
    <row r="19" spans="1:9">
      <c r="A19" s="100">
        <v>18</v>
      </c>
      <c r="B19" s="101">
        <f>Sheet2!G20</f>
        <v>66</v>
      </c>
    </row>
    <row r="20" spans="1:9">
      <c r="A20" s="100">
        <v>19</v>
      </c>
      <c r="B20" s="101">
        <f>Sheet2!G21</f>
        <v>66</v>
      </c>
    </row>
    <row r="21" spans="1:9">
      <c r="A21" s="100">
        <v>20</v>
      </c>
      <c r="B21" s="101">
        <f>Sheet2!G22</f>
        <v>81</v>
      </c>
    </row>
    <row r="22" spans="1:9">
      <c r="A22" s="100">
        <v>21</v>
      </c>
      <c r="B22" s="101">
        <f>Sheet2!G23</f>
        <v>76</v>
      </c>
    </row>
    <row r="23" spans="1:9">
      <c r="A23" s="100">
        <v>22</v>
      </c>
      <c r="B23" s="101">
        <f>Sheet2!G24</f>
        <v>71</v>
      </c>
    </row>
    <row r="24" spans="1:9">
      <c r="A24" s="100">
        <v>23</v>
      </c>
      <c r="B24" s="101">
        <f>Sheet2!G25</f>
        <v>68</v>
      </c>
    </row>
    <row r="25" spans="1:9">
      <c r="A25" s="100">
        <v>24</v>
      </c>
      <c r="B25" s="101">
        <f>Sheet2!G26</f>
        <v>70</v>
      </c>
    </row>
    <row r="26" spans="1:9">
      <c r="A26" s="100">
        <v>25</v>
      </c>
      <c r="B26" s="101">
        <f>Sheet2!G27</f>
        <v>70</v>
      </c>
    </row>
    <row r="27" spans="1:9">
      <c r="A27" s="100">
        <v>26</v>
      </c>
      <c r="B27" s="101">
        <f>Sheet2!G28</f>
        <v>77</v>
      </c>
    </row>
    <row r="28" spans="1:9">
      <c r="A28" s="100">
        <v>27</v>
      </c>
      <c r="B28" s="101">
        <f>Sheet2!G29</f>
        <v>72</v>
      </c>
    </row>
    <row r="29" spans="1:9">
      <c r="A29" s="100">
        <v>28</v>
      </c>
      <c r="B29" s="101">
        <f>Sheet2!G30</f>
        <v>61</v>
      </c>
    </row>
    <row r="30" spans="1:9">
      <c r="A30" s="100">
        <v>29</v>
      </c>
      <c r="B30" s="101">
        <f>Sheet2!G31</f>
        <v>60</v>
      </c>
    </row>
    <row r="31" spans="1:9">
      <c r="A31" s="100">
        <v>30</v>
      </c>
      <c r="B31" s="101">
        <f>Sheet2!G32</f>
        <v>61</v>
      </c>
    </row>
    <row r="32" spans="1:9">
      <c r="A32" s="100">
        <v>31</v>
      </c>
      <c r="B32" s="101">
        <f>Sheet2!G33</f>
        <v>71</v>
      </c>
    </row>
    <row r="33" spans="1:11">
      <c r="A33" s="100">
        <v>32</v>
      </c>
      <c r="B33" s="101">
        <f>Sheet2!G34</f>
        <v>38</v>
      </c>
    </row>
    <row r="34" spans="1:11">
      <c r="A34" s="100">
        <v>33</v>
      </c>
      <c r="B34" s="101">
        <f>Sheet2!G35</f>
        <v>63</v>
      </c>
      <c r="D34" s="113"/>
      <c r="E34" s="113"/>
      <c r="F34" s="113"/>
      <c r="G34" s="113"/>
      <c r="H34" s="113"/>
      <c r="I34" s="113"/>
      <c r="J34" s="113"/>
      <c r="K34" s="113"/>
    </row>
    <row r="35" spans="1:11">
      <c r="A35" s="100">
        <v>34</v>
      </c>
      <c r="B35" s="101">
        <f>Sheet2!G36</f>
        <v>72</v>
      </c>
    </row>
    <row r="36" spans="1:11">
      <c r="A36" s="100">
        <v>35</v>
      </c>
      <c r="B36" s="101">
        <f>Sheet2!G37</f>
        <v>64</v>
      </c>
    </row>
    <row r="37" spans="1:11">
      <c r="A37" s="100">
        <v>36</v>
      </c>
      <c r="B37" s="101">
        <f>Sheet2!G38</f>
        <v>70</v>
      </c>
    </row>
    <row r="38" spans="1:11">
      <c r="A38" s="100">
        <v>37</v>
      </c>
      <c r="B38" s="101">
        <f>Sheet2!G39</f>
        <v>72</v>
      </c>
    </row>
    <row r="39" spans="1:11">
      <c r="A39" s="100">
        <v>38</v>
      </c>
      <c r="B39" s="101">
        <f>Sheet2!G40</f>
        <v>50</v>
      </c>
    </row>
    <row r="40" spans="1:11">
      <c r="A40" s="100">
        <v>39</v>
      </c>
      <c r="B40" s="101"/>
    </row>
    <row r="41" spans="1:11">
      <c r="A41" s="100">
        <v>40</v>
      </c>
      <c r="B41" s="101">
        <f>Sheet2!G42</f>
        <v>81</v>
      </c>
    </row>
    <row r="42" spans="1:11">
      <c r="A42" s="100">
        <v>41</v>
      </c>
      <c r="B42" s="101"/>
    </row>
    <row r="43" spans="1:11">
      <c r="A43" s="100">
        <v>42</v>
      </c>
      <c r="B43" s="101">
        <f>Sheet2!G44</f>
        <v>62</v>
      </c>
    </row>
    <row r="44" spans="1:11">
      <c r="A44" s="100">
        <v>43</v>
      </c>
      <c r="B44" s="101">
        <f>Sheet2!G45</f>
        <v>50</v>
      </c>
    </row>
    <row r="45" spans="1:11">
      <c r="A45" s="100">
        <v>44</v>
      </c>
      <c r="B45" s="101">
        <f>Sheet2!G46</f>
        <v>58</v>
      </c>
    </row>
    <row r="46" spans="1:11">
      <c r="A46" s="100">
        <v>45</v>
      </c>
      <c r="B46" s="101">
        <f>Sheet2!G47</f>
        <v>72</v>
      </c>
    </row>
    <row r="47" spans="1:11">
      <c r="A47" s="100">
        <v>46</v>
      </c>
      <c r="B47" s="101">
        <f>Sheet2!G48</f>
        <v>72</v>
      </c>
    </row>
    <row r="48" spans="1:11">
      <c r="A48" s="100">
        <v>47</v>
      </c>
      <c r="B48" s="101">
        <f>Sheet2!G49</f>
        <v>74</v>
      </c>
    </row>
    <row r="49" spans="1:2">
      <c r="A49" s="100">
        <v>48</v>
      </c>
      <c r="B49" s="101">
        <f>Sheet2!G50</f>
        <v>76</v>
      </c>
    </row>
    <row r="50" spans="1:2">
      <c r="A50" s="100">
        <v>49</v>
      </c>
      <c r="B50" s="101">
        <f>Sheet2!G51</f>
        <v>62</v>
      </c>
    </row>
    <row r="51" spans="1:2">
      <c r="A51" s="100">
        <v>50</v>
      </c>
      <c r="B51" s="101">
        <f>Sheet2!G52</f>
        <v>79</v>
      </c>
    </row>
    <row r="52" spans="1:2">
      <c r="A52" s="100">
        <v>51</v>
      </c>
      <c r="B52" s="101">
        <f>Sheet2!G53</f>
        <v>68</v>
      </c>
    </row>
    <row r="53" spans="1:2">
      <c r="A53" s="100">
        <v>52</v>
      </c>
      <c r="B53" s="101">
        <f>Sheet2!G54</f>
        <v>73</v>
      </c>
    </row>
    <row r="54" spans="1:2">
      <c r="A54" s="100">
        <v>53</v>
      </c>
      <c r="B54" s="101">
        <f>Sheet2!G55</f>
        <v>78</v>
      </c>
    </row>
    <row r="55" spans="1:2">
      <c r="A55" s="100">
        <v>54</v>
      </c>
      <c r="B55" s="101"/>
    </row>
    <row r="56" spans="1:2">
      <c r="A56" s="100">
        <v>55</v>
      </c>
      <c r="B56" s="101">
        <f>Sheet2!G57</f>
        <v>66</v>
      </c>
    </row>
    <row r="57" spans="1:2">
      <c r="A57" s="100">
        <v>56</v>
      </c>
      <c r="B57" s="101">
        <f>Sheet2!G58</f>
        <v>79</v>
      </c>
    </row>
    <row r="58" spans="1:2">
      <c r="A58" s="100">
        <v>57</v>
      </c>
      <c r="B58" s="101"/>
    </row>
    <row r="59" spans="1:2">
      <c r="A59" s="100">
        <v>58</v>
      </c>
      <c r="B59" s="101"/>
    </row>
    <row r="60" spans="1:2">
      <c r="A60" s="100">
        <v>59</v>
      </c>
      <c r="B60" s="101"/>
    </row>
    <row r="61" spans="1:2" ht="15.75" thickBot="1">
      <c r="A61" s="114">
        <v>60</v>
      </c>
      <c r="B61" s="101"/>
    </row>
  </sheetData>
  <dataConsolidate/>
  <mergeCells count="1">
    <mergeCell ref="D34:K34"/>
  </mergeCells>
  <conditionalFormatting sqref="F4">
    <cfRule type="expression" dxfId="5" priority="1">
      <formula>"or(""&lt;60"",""&gt;64"")"</formula>
    </cfRule>
  </conditionalFormatting>
  <dataValidations count="2">
    <dataValidation errorStyle="warning" allowBlank="1" showInputMessage="1" showErrorMessage="1" errorTitle="Mean is outside target range!!" sqref="F4" xr:uid="{66406A9C-5B7D-4A09-8777-E3D5524AF868}"/>
    <dataValidation type="decimal" allowBlank="1" showInputMessage="1" showErrorMessage="1" errorTitle="Error!" error="Please input numerical value between 0 to 100!" sqref="B2:B61" xr:uid="{99590B50-199F-4343-AF92-3B717E7B4BCA}">
      <formula1>0</formula1>
      <formula2>100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A1A07-05E6-4499-9541-A958D894C962}">
  <dimension ref="A1:G58"/>
  <sheetViews>
    <sheetView zoomScale="90" zoomScaleNormal="90" workbookViewId="0">
      <selection activeCell="B2" sqref="B2:G2"/>
    </sheetView>
  </sheetViews>
  <sheetFormatPr defaultColWidth="8.85546875" defaultRowHeight="12.75" outlineLevelCol="1"/>
  <cols>
    <col min="1" max="1" width="45" style="79" bestFit="1" customWidth="1"/>
    <col min="2" max="6" width="9.140625" style="79" customWidth="1" outlineLevel="1"/>
    <col min="7" max="7" width="9.140625" style="79" customWidth="1"/>
    <col min="8" max="16384" width="8.85546875" style="74"/>
  </cols>
  <sheetData>
    <row r="1" spans="1:7">
      <c r="A1" s="94" t="s">
        <v>137</v>
      </c>
      <c r="B1" s="73">
        <v>1</v>
      </c>
      <c r="C1" s="73">
        <v>2</v>
      </c>
      <c r="D1" s="73">
        <v>3</v>
      </c>
      <c r="E1" s="73">
        <v>4</v>
      </c>
      <c r="F1" s="73">
        <v>5</v>
      </c>
      <c r="G1" s="73" t="s">
        <v>138</v>
      </c>
    </row>
    <row r="2" spans="1:7">
      <c r="A2" s="95"/>
      <c r="B2" s="75">
        <v>30</v>
      </c>
      <c r="C2" s="75">
        <v>30</v>
      </c>
      <c r="D2" s="75">
        <v>20</v>
      </c>
      <c r="E2" s="75">
        <v>5</v>
      </c>
      <c r="F2" s="75">
        <v>15</v>
      </c>
      <c r="G2" s="75">
        <f>SUM(B2:F2)</f>
        <v>100</v>
      </c>
    </row>
    <row r="3" spans="1:7">
      <c r="A3" s="75" t="s">
        <v>52</v>
      </c>
      <c r="B3" s="76">
        <v>22</v>
      </c>
      <c r="C3" s="76">
        <v>22</v>
      </c>
      <c r="D3" s="76">
        <v>15</v>
      </c>
      <c r="E3" s="76">
        <v>3</v>
      </c>
      <c r="F3" s="76">
        <v>7</v>
      </c>
      <c r="G3" s="76">
        <f>SUM(B3:F3)</f>
        <v>69</v>
      </c>
    </row>
    <row r="4" spans="1:7">
      <c r="A4" s="75" t="s">
        <v>82</v>
      </c>
      <c r="B4" s="76">
        <v>18</v>
      </c>
      <c r="C4" s="76">
        <v>23</v>
      </c>
      <c r="D4" s="76">
        <v>13</v>
      </c>
      <c r="E4" s="76">
        <v>2</v>
      </c>
      <c r="F4" s="76">
        <v>10</v>
      </c>
      <c r="G4" s="76">
        <f t="shared" ref="G4:G58" si="0">SUM(B4:F4)</f>
        <v>66</v>
      </c>
    </row>
    <row r="5" spans="1:7">
      <c r="A5" s="77" t="s">
        <v>32</v>
      </c>
      <c r="B5" s="76">
        <v>20</v>
      </c>
      <c r="C5" s="76">
        <v>20</v>
      </c>
      <c r="D5" s="76">
        <v>15</v>
      </c>
      <c r="E5" s="76">
        <v>4</v>
      </c>
      <c r="F5" s="76">
        <v>8</v>
      </c>
      <c r="G5" s="76">
        <f t="shared" si="0"/>
        <v>67</v>
      </c>
    </row>
    <row r="6" spans="1:7">
      <c r="A6" s="75" t="s">
        <v>58</v>
      </c>
      <c r="B6" s="76">
        <v>20</v>
      </c>
      <c r="C6" s="76">
        <v>25</v>
      </c>
      <c r="D6" s="76">
        <v>14</v>
      </c>
      <c r="E6" s="76">
        <v>2</v>
      </c>
      <c r="F6" s="76">
        <v>7</v>
      </c>
      <c r="G6" s="76">
        <f t="shared" si="0"/>
        <v>68</v>
      </c>
    </row>
    <row r="7" spans="1:7">
      <c r="A7" s="73" t="s">
        <v>84</v>
      </c>
      <c r="B7" s="76">
        <v>18</v>
      </c>
      <c r="C7" s="76">
        <v>25</v>
      </c>
      <c r="D7" s="76">
        <v>14</v>
      </c>
      <c r="E7" s="76">
        <v>3</v>
      </c>
      <c r="F7" s="76">
        <v>7</v>
      </c>
      <c r="G7" s="76">
        <f t="shared" si="0"/>
        <v>67</v>
      </c>
    </row>
    <row r="8" spans="1:7">
      <c r="A8" s="81" t="s">
        <v>106</v>
      </c>
      <c r="B8" s="81">
        <v>20</v>
      </c>
      <c r="C8" s="81">
        <v>25</v>
      </c>
      <c r="D8" s="81">
        <v>13</v>
      </c>
      <c r="E8" s="81">
        <v>2</v>
      </c>
      <c r="F8" s="81">
        <v>10</v>
      </c>
      <c r="G8" s="81">
        <f t="shared" si="0"/>
        <v>70</v>
      </c>
    </row>
    <row r="9" spans="1:7">
      <c r="A9" s="77" t="s">
        <v>36</v>
      </c>
      <c r="B9" s="76">
        <v>20</v>
      </c>
      <c r="C9" s="76">
        <v>25</v>
      </c>
      <c r="D9" s="76">
        <v>14</v>
      </c>
      <c r="E9" s="76">
        <v>3</v>
      </c>
      <c r="F9" s="76">
        <v>8</v>
      </c>
      <c r="G9" s="76">
        <f t="shared" si="0"/>
        <v>70</v>
      </c>
    </row>
    <row r="10" spans="1:7">
      <c r="A10" s="77" t="s">
        <v>48</v>
      </c>
      <c r="B10" s="76">
        <v>18</v>
      </c>
      <c r="C10" s="76">
        <v>18</v>
      </c>
      <c r="D10" s="76">
        <v>12</v>
      </c>
      <c r="E10" s="76">
        <v>3</v>
      </c>
      <c r="F10" s="76">
        <v>10</v>
      </c>
      <c r="G10" s="76">
        <f t="shared" si="0"/>
        <v>61</v>
      </c>
    </row>
    <row r="11" spans="1:7">
      <c r="A11" s="73" t="s">
        <v>66</v>
      </c>
      <c r="B11" s="76">
        <v>18</v>
      </c>
      <c r="C11" s="76">
        <v>22</v>
      </c>
      <c r="D11" s="76">
        <v>15</v>
      </c>
      <c r="E11" s="76">
        <v>0</v>
      </c>
      <c r="F11" s="76">
        <v>10</v>
      </c>
      <c r="G11" s="76">
        <f t="shared" si="0"/>
        <v>65</v>
      </c>
    </row>
    <row r="12" spans="1:7">
      <c r="A12" s="77" t="s">
        <v>44</v>
      </c>
      <c r="B12" s="76">
        <v>18</v>
      </c>
      <c r="C12" s="76">
        <v>22</v>
      </c>
      <c r="D12" s="76">
        <v>15</v>
      </c>
      <c r="E12" s="76">
        <v>4</v>
      </c>
      <c r="F12" s="76">
        <v>7</v>
      </c>
      <c r="G12" s="76">
        <f t="shared" si="0"/>
        <v>66</v>
      </c>
    </row>
    <row r="13" spans="1:7">
      <c r="A13" s="77" t="s">
        <v>110</v>
      </c>
      <c r="B13" s="76">
        <v>22</v>
      </c>
      <c r="C13" s="76">
        <v>25</v>
      </c>
      <c r="D13" s="76">
        <v>14</v>
      </c>
      <c r="E13" s="76">
        <v>4</v>
      </c>
      <c r="F13" s="76">
        <v>12</v>
      </c>
      <c r="G13" s="76">
        <f t="shared" si="0"/>
        <v>77</v>
      </c>
    </row>
    <row r="14" spans="1:7">
      <c r="A14" s="77" t="s">
        <v>104</v>
      </c>
      <c r="B14" s="76">
        <v>10</v>
      </c>
      <c r="C14" s="76">
        <v>25</v>
      </c>
      <c r="D14" s="76">
        <v>14</v>
      </c>
      <c r="E14" s="76">
        <v>2</v>
      </c>
      <c r="F14" s="76">
        <v>10</v>
      </c>
      <c r="G14" s="76">
        <f t="shared" si="0"/>
        <v>61</v>
      </c>
    </row>
    <row r="15" spans="1:7">
      <c r="A15" s="73" t="s">
        <v>70</v>
      </c>
      <c r="B15" s="76">
        <v>18</v>
      </c>
      <c r="C15" s="76">
        <v>25</v>
      </c>
      <c r="D15" s="76">
        <v>13</v>
      </c>
      <c r="E15" s="76">
        <v>2</v>
      </c>
      <c r="F15" s="76">
        <v>9</v>
      </c>
      <c r="G15" s="76">
        <f t="shared" si="0"/>
        <v>67</v>
      </c>
    </row>
    <row r="16" spans="1:7">
      <c r="A16" s="77" t="s">
        <v>96</v>
      </c>
      <c r="B16" s="76">
        <v>25</v>
      </c>
      <c r="C16" s="76">
        <v>25</v>
      </c>
      <c r="D16" s="76">
        <v>15</v>
      </c>
      <c r="E16" s="76">
        <v>4</v>
      </c>
      <c r="F16" s="76">
        <v>10</v>
      </c>
      <c r="G16" s="76">
        <f t="shared" si="0"/>
        <v>79</v>
      </c>
    </row>
    <row r="17" spans="1:7">
      <c r="A17" s="75" t="s">
        <v>124</v>
      </c>
      <c r="B17" s="76">
        <v>25</v>
      </c>
      <c r="C17" s="76">
        <v>25</v>
      </c>
      <c r="D17" s="76">
        <v>14</v>
      </c>
      <c r="E17" s="76">
        <v>3</v>
      </c>
      <c r="F17" s="76">
        <v>10</v>
      </c>
      <c r="G17" s="76">
        <f t="shared" si="0"/>
        <v>77</v>
      </c>
    </row>
    <row r="18" spans="1:7">
      <c r="A18" s="75" t="s">
        <v>28</v>
      </c>
      <c r="B18" s="76">
        <v>21</v>
      </c>
      <c r="C18" s="76">
        <v>18</v>
      </c>
      <c r="D18" s="76">
        <v>13</v>
      </c>
      <c r="E18" s="76">
        <v>2</v>
      </c>
      <c r="F18" s="76">
        <v>8</v>
      </c>
      <c r="G18" s="76">
        <f t="shared" si="0"/>
        <v>62</v>
      </c>
    </row>
    <row r="19" spans="1:7">
      <c r="A19" s="77" t="s">
        <v>76</v>
      </c>
      <c r="B19" s="76">
        <v>22</v>
      </c>
      <c r="C19" s="76">
        <v>18</v>
      </c>
      <c r="D19" s="76">
        <v>10</v>
      </c>
      <c r="E19" s="76">
        <v>0</v>
      </c>
      <c r="F19" s="76">
        <v>8</v>
      </c>
      <c r="G19" s="76">
        <f t="shared" si="0"/>
        <v>58</v>
      </c>
    </row>
    <row r="20" spans="1:7">
      <c r="A20" s="77" t="s">
        <v>112</v>
      </c>
      <c r="B20" s="76">
        <v>20</v>
      </c>
      <c r="C20" s="76">
        <v>23</v>
      </c>
      <c r="D20" s="76">
        <v>13</v>
      </c>
      <c r="E20" s="76">
        <v>2</v>
      </c>
      <c r="F20" s="76">
        <v>8</v>
      </c>
      <c r="G20" s="76">
        <f t="shared" si="0"/>
        <v>66</v>
      </c>
    </row>
    <row r="21" spans="1:7">
      <c r="A21" s="78" t="s">
        <v>42</v>
      </c>
      <c r="B21" s="76">
        <v>18</v>
      </c>
      <c r="C21" s="76">
        <v>25</v>
      </c>
      <c r="D21" s="76">
        <v>13</v>
      </c>
      <c r="E21" s="76">
        <v>2</v>
      </c>
      <c r="F21" s="76">
        <v>8</v>
      </c>
      <c r="G21" s="76">
        <f t="shared" si="0"/>
        <v>66</v>
      </c>
    </row>
    <row r="22" spans="1:7">
      <c r="A22" s="77" t="s">
        <v>88</v>
      </c>
      <c r="B22" s="76">
        <v>26</v>
      </c>
      <c r="C22" s="76">
        <v>25</v>
      </c>
      <c r="D22" s="76">
        <v>14</v>
      </c>
      <c r="E22" s="76">
        <v>4</v>
      </c>
      <c r="F22" s="76">
        <v>12</v>
      </c>
      <c r="G22" s="76">
        <f t="shared" si="0"/>
        <v>81</v>
      </c>
    </row>
    <row r="23" spans="1:7">
      <c r="A23" s="75" t="s">
        <v>122</v>
      </c>
      <c r="B23" s="76">
        <v>25</v>
      </c>
      <c r="C23" s="76">
        <v>25</v>
      </c>
      <c r="D23" s="76">
        <v>15</v>
      </c>
      <c r="E23" s="76">
        <v>4</v>
      </c>
      <c r="F23" s="76">
        <v>7</v>
      </c>
      <c r="G23" s="76">
        <f t="shared" si="0"/>
        <v>76</v>
      </c>
    </row>
    <row r="24" spans="1:7">
      <c r="A24" s="73" t="s">
        <v>60</v>
      </c>
      <c r="B24" s="76">
        <v>20</v>
      </c>
      <c r="C24" s="76">
        <v>25</v>
      </c>
      <c r="D24" s="76">
        <v>15</v>
      </c>
      <c r="E24" s="76">
        <v>3</v>
      </c>
      <c r="F24" s="76">
        <v>8</v>
      </c>
      <c r="G24" s="76">
        <f t="shared" si="0"/>
        <v>71</v>
      </c>
    </row>
    <row r="25" spans="1:7">
      <c r="A25" s="75" t="s">
        <v>80</v>
      </c>
      <c r="B25" s="76">
        <v>17</v>
      </c>
      <c r="C25" s="76">
        <v>25</v>
      </c>
      <c r="D25" s="76">
        <v>13</v>
      </c>
      <c r="E25" s="76">
        <v>4</v>
      </c>
      <c r="F25" s="76">
        <v>9</v>
      </c>
      <c r="G25" s="76">
        <f t="shared" si="0"/>
        <v>68</v>
      </c>
    </row>
    <row r="26" spans="1:7">
      <c r="A26" s="73" t="s">
        <v>64</v>
      </c>
      <c r="B26" s="76">
        <v>22</v>
      </c>
      <c r="C26" s="76">
        <v>24</v>
      </c>
      <c r="D26" s="76">
        <v>15</v>
      </c>
      <c r="E26" s="76">
        <v>3</v>
      </c>
      <c r="F26" s="76">
        <v>6</v>
      </c>
      <c r="G26" s="76">
        <f t="shared" si="0"/>
        <v>70</v>
      </c>
    </row>
    <row r="27" spans="1:7">
      <c r="A27" s="75" t="s">
        <v>54</v>
      </c>
      <c r="B27" s="76">
        <v>18</v>
      </c>
      <c r="C27" s="76">
        <v>25</v>
      </c>
      <c r="D27" s="76">
        <v>14</v>
      </c>
      <c r="E27" s="76">
        <v>2</v>
      </c>
      <c r="F27" s="76">
        <v>11</v>
      </c>
      <c r="G27" s="76">
        <f t="shared" si="0"/>
        <v>70</v>
      </c>
    </row>
    <row r="28" spans="1:7">
      <c r="A28" s="73" t="s">
        <v>126</v>
      </c>
      <c r="B28" s="76">
        <v>22</v>
      </c>
      <c r="C28" s="76">
        <v>25</v>
      </c>
      <c r="D28" s="76">
        <v>16</v>
      </c>
      <c r="E28" s="76">
        <v>4</v>
      </c>
      <c r="F28" s="76">
        <v>10</v>
      </c>
      <c r="G28" s="76">
        <f t="shared" si="0"/>
        <v>77</v>
      </c>
    </row>
    <row r="29" spans="1:7">
      <c r="A29" s="75" t="s">
        <v>92</v>
      </c>
      <c r="B29" s="76">
        <v>18</v>
      </c>
      <c r="C29" s="76">
        <v>25</v>
      </c>
      <c r="D29" s="76">
        <v>15</v>
      </c>
      <c r="E29" s="76">
        <v>5</v>
      </c>
      <c r="F29" s="76">
        <v>9</v>
      </c>
      <c r="G29" s="76">
        <f t="shared" si="0"/>
        <v>72</v>
      </c>
    </row>
    <row r="30" spans="1:7">
      <c r="A30" s="75" t="s">
        <v>128</v>
      </c>
      <c r="B30" s="76">
        <v>18</v>
      </c>
      <c r="C30" s="76">
        <v>18</v>
      </c>
      <c r="D30" s="76">
        <v>13</v>
      </c>
      <c r="E30" s="76">
        <v>2</v>
      </c>
      <c r="F30" s="76">
        <v>10</v>
      </c>
      <c r="G30" s="76">
        <f t="shared" si="0"/>
        <v>61</v>
      </c>
    </row>
    <row r="31" spans="1:7">
      <c r="A31" s="77" t="s">
        <v>38</v>
      </c>
      <c r="B31" s="76">
        <v>18</v>
      </c>
      <c r="C31" s="76">
        <v>25</v>
      </c>
      <c r="D31" s="76">
        <v>8</v>
      </c>
      <c r="E31" s="76">
        <v>0</v>
      </c>
      <c r="F31" s="76">
        <v>9</v>
      </c>
      <c r="G31" s="76">
        <f t="shared" si="0"/>
        <v>60</v>
      </c>
    </row>
    <row r="32" spans="1:7">
      <c r="A32" s="77" t="s">
        <v>62</v>
      </c>
      <c r="B32" s="76">
        <v>22</v>
      </c>
      <c r="C32" s="76">
        <v>25</v>
      </c>
      <c r="D32" s="76">
        <v>14</v>
      </c>
      <c r="E32" s="76">
        <v>0</v>
      </c>
      <c r="F32" s="76">
        <v>0</v>
      </c>
      <c r="G32" s="76">
        <f t="shared" si="0"/>
        <v>61</v>
      </c>
    </row>
    <row r="33" spans="1:7">
      <c r="A33" s="80" t="s">
        <v>40</v>
      </c>
      <c r="B33" s="76">
        <v>20</v>
      </c>
      <c r="C33" s="76">
        <v>25</v>
      </c>
      <c r="D33" s="76">
        <v>14</v>
      </c>
      <c r="E33" s="76">
        <v>4</v>
      </c>
      <c r="F33" s="76">
        <v>8</v>
      </c>
      <c r="G33" s="76">
        <f t="shared" si="0"/>
        <v>71</v>
      </c>
    </row>
    <row r="34" spans="1:7">
      <c r="A34" s="73" t="s">
        <v>114</v>
      </c>
      <c r="B34" s="76">
        <v>18</v>
      </c>
      <c r="C34" s="76">
        <v>10</v>
      </c>
      <c r="D34" s="76">
        <v>0</v>
      </c>
      <c r="E34" s="76">
        <v>0</v>
      </c>
      <c r="F34" s="76">
        <v>10</v>
      </c>
      <c r="G34" s="76">
        <f t="shared" si="0"/>
        <v>38</v>
      </c>
    </row>
    <row r="35" spans="1:7">
      <c r="A35" s="73" t="s">
        <v>68</v>
      </c>
      <c r="B35" s="76">
        <v>17</v>
      </c>
      <c r="C35" s="76">
        <v>25</v>
      </c>
      <c r="D35" s="76">
        <v>13</v>
      </c>
      <c r="E35" s="76">
        <v>0</v>
      </c>
      <c r="F35" s="76">
        <v>8</v>
      </c>
      <c r="G35" s="76">
        <f t="shared" si="0"/>
        <v>63</v>
      </c>
    </row>
    <row r="36" spans="1:7">
      <c r="A36" s="73" t="s">
        <v>78</v>
      </c>
      <c r="B36" s="76">
        <v>20</v>
      </c>
      <c r="C36" s="76">
        <v>25</v>
      </c>
      <c r="D36" s="76">
        <v>13</v>
      </c>
      <c r="E36" s="76">
        <v>4</v>
      </c>
      <c r="F36" s="76">
        <v>10</v>
      </c>
      <c r="G36" s="76">
        <f t="shared" si="0"/>
        <v>72</v>
      </c>
    </row>
    <row r="37" spans="1:7">
      <c r="A37" s="75" t="s">
        <v>100</v>
      </c>
      <c r="B37" s="76">
        <v>18</v>
      </c>
      <c r="C37" s="76">
        <v>25</v>
      </c>
      <c r="D37" s="76">
        <v>14</v>
      </c>
      <c r="E37" s="76">
        <v>0</v>
      </c>
      <c r="F37" s="76">
        <v>7</v>
      </c>
      <c r="G37" s="76">
        <f t="shared" si="0"/>
        <v>64</v>
      </c>
    </row>
    <row r="38" spans="1:7">
      <c r="A38" s="77" t="s">
        <v>24</v>
      </c>
      <c r="B38" s="76">
        <v>22</v>
      </c>
      <c r="C38" s="76">
        <v>25</v>
      </c>
      <c r="D38" s="76">
        <v>14</v>
      </c>
      <c r="E38" s="76">
        <v>0</v>
      </c>
      <c r="F38" s="76">
        <v>9</v>
      </c>
      <c r="G38" s="76">
        <f t="shared" si="0"/>
        <v>70</v>
      </c>
    </row>
    <row r="39" spans="1:7">
      <c r="A39" s="75" t="s">
        <v>94</v>
      </c>
      <c r="B39" s="76">
        <v>19</v>
      </c>
      <c r="C39" s="76">
        <v>25</v>
      </c>
      <c r="D39" s="76">
        <v>15</v>
      </c>
      <c r="E39" s="76">
        <v>2</v>
      </c>
      <c r="F39" s="76">
        <v>11</v>
      </c>
      <c r="G39" s="76">
        <f t="shared" si="0"/>
        <v>72</v>
      </c>
    </row>
    <row r="40" spans="1:7">
      <c r="A40" s="75" t="s">
        <v>130</v>
      </c>
      <c r="B40" s="76">
        <v>20</v>
      </c>
      <c r="C40" s="76">
        <v>20</v>
      </c>
      <c r="D40" s="76">
        <v>10</v>
      </c>
      <c r="E40" s="76">
        <v>0</v>
      </c>
      <c r="F40" s="76">
        <v>0</v>
      </c>
      <c r="G40" s="76">
        <f t="shared" si="0"/>
        <v>50</v>
      </c>
    </row>
    <row r="41" spans="1:7">
      <c r="A41" s="76" t="s">
        <v>22</v>
      </c>
      <c r="B41" s="76">
        <v>0</v>
      </c>
      <c r="C41" s="76">
        <v>0</v>
      </c>
      <c r="D41" s="76">
        <v>0</v>
      </c>
      <c r="E41" s="76">
        <v>0</v>
      </c>
      <c r="F41" s="76">
        <v>0</v>
      </c>
      <c r="G41" s="76">
        <f t="shared" si="0"/>
        <v>0</v>
      </c>
    </row>
    <row r="42" spans="1:7">
      <c r="A42" s="77" t="s">
        <v>132</v>
      </c>
      <c r="B42" s="76">
        <v>25</v>
      </c>
      <c r="C42" s="76">
        <v>25</v>
      </c>
      <c r="D42" s="76">
        <v>15</v>
      </c>
      <c r="E42" s="76">
        <v>4</v>
      </c>
      <c r="F42" s="76">
        <v>12</v>
      </c>
      <c r="G42" s="76">
        <f t="shared" si="0"/>
        <v>81</v>
      </c>
    </row>
    <row r="43" spans="1:7">
      <c r="A43" s="84" t="s">
        <v>102</v>
      </c>
      <c r="B43" s="76">
        <v>0</v>
      </c>
      <c r="C43" s="76">
        <v>0</v>
      </c>
      <c r="D43" s="76">
        <v>0</v>
      </c>
      <c r="E43" s="76">
        <v>0</v>
      </c>
      <c r="F43" s="76">
        <v>0</v>
      </c>
      <c r="G43" s="76">
        <f t="shared" si="0"/>
        <v>0</v>
      </c>
    </row>
    <row r="44" spans="1:7">
      <c r="A44" s="75" t="s">
        <v>30</v>
      </c>
      <c r="B44" s="76">
        <v>20</v>
      </c>
      <c r="C44" s="76">
        <v>22</v>
      </c>
      <c r="D44" s="76">
        <v>12</v>
      </c>
      <c r="E44" s="76">
        <v>0</v>
      </c>
      <c r="F44" s="76">
        <v>8</v>
      </c>
      <c r="G44" s="76">
        <f t="shared" si="0"/>
        <v>62</v>
      </c>
    </row>
    <row r="45" spans="1:7">
      <c r="A45" s="77" t="s">
        <v>74</v>
      </c>
      <c r="B45" s="76">
        <v>20</v>
      </c>
      <c r="C45" s="76">
        <v>23</v>
      </c>
      <c r="D45" s="76">
        <v>0</v>
      </c>
      <c r="E45" s="76">
        <v>0</v>
      </c>
      <c r="F45" s="76">
        <v>7</v>
      </c>
      <c r="G45" s="76">
        <f t="shared" si="0"/>
        <v>50</v>
      </c>
    </row>
    <row r="46" spans="1:7">
      <c r="A46" s="73" t="s">
        <v>120</v>
      </c>
      <c r="B46" s="76">
        <v>17</v>
      </c>
      <c r="C46" s="76">
        <v>18</v>
      </c>
      <c r="D46" s="76">
        <v>12</v>
      </c>
      <c r="E46" s="76">
        <v>4</v>
      </c>
      <c r="F46" s="76">
        <v>7</v>
      </c>
      <c r="G46" s="76">
        <f t="shared" si="0"/>
        <v>58</v>
      </c>
    </row>
    <row r="47" spans="1:7">
      <c r="A47" s="77" t="s">
        <v>56</v>
      </c>
      <c r="B47" s="76">
        <v>18</v>
      </c>
      <c r="C47" s="76">
        <v>25</v>
      </c>
      <c r="D47" s="76">
        <v>15</v>
      </c>
      <c r="E47" s="76">
        <v>4</v>
      </c>
      <c r="F47" s="76">
        <v>10</v>
      </c>
      <c r="G47" s="76">
        <f t="shared" si="0"/>
        <v>72</v>
      </c>
    </row>
    <row r="48" spans="1:7">
      <c r="A48" s="73" t="s">
        <v>34</v>
      </c>
      <c r="B48" s="76">
        <v>27</v>
      </c>
      <c r="C48" s="76">
        <v>22</v>
      </c>
      <c r="D48" s="76">
        <v>12</v>
      </c>
      <c r="E48" s="76">
        <v>2</v>
      </c>
      <c r="F48" s="76">
        <v>9</v>
      </c>
      <c r="G48" s="76">
        <f t="shared" si="0"/>
        <v>72</v>
      </c>
    </row>
    <row r="49" spans="1:7">
      <c r="A49" s="77" t="s">
        <v>90</v>
      </c>
      <c r="B49" s="76">
        <v>20</v>
      </c>
      <c r="C49" s="76">
        <v>25</v>
      </c>
      <c r="D49" s="76">
        <v>15</v>
      </c>
      <c r="E49" s="76">
        <v>4</v>
      </c>
      <c r="F49" s="76">
        <v>10</v>
      </c>
      <c r="G49" s="76">
        <f t="shared" si="0"/>
        <v>74</v>
      </c>
    </row>
    <row r="50" spans="1:7">
      <c r="A50" s="75" t="s">
        <v>108</v>
      </c>
      <c r="B50" s="76">
        <v>25</v>
      </c>
      <c r="C50" s="76">
        <v>25</v>
      </c>
      <c r="D50" s="76">
        <v>14</v>
      </c>
      <c r="E50" s="76">
        <v>4</v>
      </c>
      <c r="F50" s="76">
        <v>8</v>
      </c>
      <c r="G50" s="76">
        <f t="shared" si="0"/>
        <v>76</v>
      </c>
    </row>
    <row r="51" spans="1:7">
      <c r="A51" s="73" t="s">
        <v>72</v>
      </c>
      <c r="B51" s="76">
        <v>20</v>
      </c>
      <c r="C51" s="76">
        <v>22</v>
      </c>
      <c r="D51" s="76">
        <v>8</v>
      </c>
      <c r="E51" s="76">
        <v>2</v>
      </c>
      <c r="F51" s="76">
        <v>10</v>
      </c>
      <c r="G51" s="76">
        <f t="shared" si="0"/>
        <v>62</v>
      </c>
    </row>
    <row r="52" spans="1:7">
      <c r="A52" s="73" t="s">
        <v>46</v>
      </c>
      <c r="B52" s="76">
        <v>27</v>
      </c>
      <c r="C52" s="76">
        <v>25</v>
      </c>
      <c r="D52" s="76">
        <v>15</v>
      </c>
      <c r="E52" s="76">
        <v>4</v>
      </c>
      <c r="F52" s="76">
        <v>8</v>
      </c>
      <c r="G52" s="76">
        <f t="shared" si="0"/>
        <v>79</v>
      </c>
    </row>
    <row r="53" spans="1:7">
      <c r="A53" s="73" t="s">
        <v>118</v>
      </c>
      <c r="B53" s="76">
        <v>20</v>
      </c>
      <c r="C53" s="76">
        <v>25</v>
      </c>
      <c r="D53" s="76">
        <v>15</v>
      </c>
      <c r="E53" s="76">
        <v>2</v>
      </c>
      <c r="F53" s="76">
        <v>6</v>
      </c>
      <c r="G53" s="76">
        <f t="shared" si="0"/>
        <v>68</v>
      </c>
    </row>
    <row r="54" spans="1:7">
      <c r="A54" s="77" t="s">
        <v>26</v>
      </c>
      <c r="B54" s="76">
        <v>22</v>
      </c>
      <c r="C54" s="76">
        <v>25</v>
      </c>
      <c r="D54" s="76">
        <v>15</v>
      </c>
      <c r="E54" s="76">
        <v>2</v>
      </c>
      <c r="F54" s="76">
        <v>9</v>
      </c>
      <c r="G54" s="76">
        <f t="shared" si="0"/>
        <v>73</v>
      </c>
    </row>
    <row r="55" spans="1:7">
      <c r="A55" s="75" t="s">
        <v>50</v>
      </c>
      <c r="B55" s="76">
        <v>25</v>
      </c>
      <c r="C55" s="76">
        <v>25</v>
      </c>
      <c r="D55" s="76">
        <v>15</v>
      </c>
      <c r="E55" s="76">
        <v>4</v>
      </c>
      <c r="F55" s="76">
        <v>9</v>
      </c>
      <c r="G55" s="76">
        <f t="shared" si="0"/>
        <v>78</v>
      </c>
    </row>
    <row r="56" spans="1:7">
      <c r="A56" s="84" t="s">
        <v>98</v>
      </c>
      <c r="B56" s="76">
        <v>0</v>
      </c>
      <c r="C56" s="76">
        <v>0</v>
      </c>
      <c r="D56" s="76">
        <v>0</v>
      </c>
      <c r="E56" s="76">
        <v>0</v>
      </c>
      <c r="F56" s="76">
        <v>0</v>
      </c>
      <c r="G56" s="76">
        <f t="shared" si="0"/>
        <v>0</v>
      </c>
    </row>
    <row r="57" spans="1:7">
      <c r="A57" s="77" t="s">
        <v>86</v>
      </c>
      <c r="B57" s="76">
        <v>20</v>
      </c>
      <c r="C57" s="76">
        <v>25</v>
      </c>
      <c r="D57" s="76">
        <v>12</v>
      </c>
      <c r="E57" s="76">
        <v>1</v>
      </c>
      <c r="F57" s="76">
        <v>8</v>
      </c>
      <c r="G57" s="76">
        <f t="shared" si="0"/>
        <v>66</v>
      </c>
    </row>
    <row r="58" spans="1:7">
      <c r="A58" s="77" t="s">
        <v>116</v>
      </c>
      <c r="B58" s="76">
        <v>25</v>
      </c>
      <c r="C58" s="76">
        <v>25</v>
      </c>
      <c r="D58" s="76">
        <v>15</v>
      </c>
      <c r="E58" s="76">
        <v>4</v>
      </c>
      <c r="F58" s="76">
        <v>10</v>
      </c>
      <c r="G58" s="76">
        <f t="shared" si="0"/>
        <v>79</v>
      </c>
    </row>
  </sheetData>
  <autoFilter ref="A1:G58" xr:uid="{00000000-0001-0000-0100-000000000000}"/>
  <mergeCells count="1">
    <mergeCell ref="A1:A2"/>
  </mergeCells>
  <pageMargins left="0.75" right="0.75" top="1" bottom="1" header="0.5" footer="0.5"/>
  <pageSetup paperSize="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F3B6-1DB9-416F-B7F5-352519EFE028}">
  <dimension ref="A1:O66"/>
  <sheetViews>
    <sheetView tabSelected="1" topLeftCell="D1" workbookViewId="0">
      <selection activeCell="R11" sqref="R11"/>
    </sheetView>
  </sheetViews>
  <sheetFormatPr defaultRowHeight="12.75"/>
  <cols>
    <col min="1" max="1" width="5.28515625" style="115" bestFit="1" customWidth="1"/>
    <col min="2" max="2" width="28.28515625" style="115" bestFit="1" customWidth="1"/>
    <col min="3" max="3" width="15.5703125" style="115" bestFit="1" customWidth="1"/>
    <col min="4" max="6" width="7.7109375" style="115" bestFit="1" customWidth="1"/>
    <col min="7" max="7" width="11" style="115" bestFit="1" customWidth="1"/>
    <col min="8" max="8" width="9.7109375" style="115" bestFit="1" customWidth="1"/>
    <col min="9" max="9" width="9.140625" style="115"/>
    <col min="10" max="10" width="21.7109375" style="115" bestFit="1" customWidth="1"/>
    <col min="11" max="14" width="12.5703125" style="115" bestFit="1" customWidth="1"/>
    <col min="15" max="15" width="12" style="115" bestFit="1" customWidth="1"/>
    <col min="16" max="16384" width="9.140625" style="115"/>
  </cols>
  <sheetData>
    <row r="1" spans="1:15" ht="51">
      <c r="A1" s="119" t="s">
        <v>181</v>
      </c>
      <c r="B1" s="119" t="s">
        <v>180</v>
      </c>
      <c r="C1" s="119" t="s">
        <v>182</v>
      </c>
      <c r="D1" s="120" t="s">
        <v>183</v>
      </c>
      <c r="E1" s="120" t="s">
        <v>184</v>
      </c>
      <c r="F1" s="120" t="s">
        <v>183</v>
      </c>
      <c r="G1" s="119" t="s">
        <v>192</v>
      </c>
      <c r="H1" s="119" t="s">
        <v>193</v>
      </c>
      <c r="J1" s="123"/>
      <c r="K1" s="123" t="s">
        <v>208</v>
      </c>
      <c r="L1" s="123" t="s">
        <v>209</v>
      </c>
      <c r="M1" s="123" t="s">
        <v>210</v>
      </c>
      <c r="N1" s="123" t="s">
        <v>211</v>
      </c>
      <c r="O1" s="123" t="s">
        <v>212</v>
      </c>
    </row>
    <row r="2" spans="1:15" ht="25.5">
      <c r="A2" s="119">
        <v>1</v>
      </c>
      <c r="B2" s="120" t="s">
        <v>185</v>
      </c>
      <c r="C2" s="119">
        <v>1</v>
      </c>
      <c r="D2" s="119">
        <v>5</v>
      </c>
      <c r="E2" s="119"/>
      <c r="F2" s="119"/>
      <c r="G2" s="121">
        <f>K3</f>
        <v>19.357142857142858</v>
      </c>
      <c r="H2" s="122">
        <f>52/56*100</f>
        <v>92.857142857142861</v>
      </c>
      <c r="J2" s="124"/>
      <c r="K2" s="124"/>
      <c r="L2" s="124"/>
      <c r="M2" s="124"/>
      <c r="N2" s="124"/>
      <c r="O2" s="124"/>
    </row>
    <row r="3" spans="1:15" ht="25.5">
      <c r="A3" s="119">
        <v>2</v>
      </c>
      <c r="B3" s="120" t="s">
        <v>186</v>
      </c>
      <c r="C3" s="119">
        <v>2</v>
      </c>
      <c r="D3" s="119">
        <v>5</v>
      </c>
      <c r="E3" s="119" t="s">
        <v>190</v>
      </c>
      <c r="F3" s="119">
        <v>3</v>
      </c>
      <c r="G3" s="121">
        <f>L3</f>
        <v>22.142857142857142</v>
      </c>
      <c r="H3" s="122">
        <f>C66/56*100</f>
        <v>92.857142857142861</v>
      </c>
      <c r="J3" s="124" t="s">
        <v>145</v>
      </c>
      <c r="K3" s="125">
        <v>19.357142857142858</v>
      </c>
      <c r="L3" s="125">
        <v>22.142857142857142</v>
      </c>
      <c r="M3" s="125">
        <v>12.392857142857142</v>
      </c>
      <c r="N3" s="125">
        <v>2.3035714285714284</v>
      </c>
      <c r="O3" s="125">
        <v>8.0714285714285712</v>
      </c>
    </row>
    <row r="4" spans="1:15" ht="25.5">
      <c r="A4" s="119">
        <v>3</v>
      </c>
      <c r="B4" s="120" t="s">
        <v>187</v>
      </c>
      <c r="C4" s="119">
        <v>3</v>
      </c>
      <c r="D4" s="119">
        <v>2</v>
      </c>
      <c r="E4" s="119"/>
      <c r="F4" s="119"/>
      <c r="G4" s="121">
        <f>M3</f>
        <v>12.392857142857142</v>
      </c>
      <c r="H4" s="122">
        <f>D66/56*100</f>
        <v>87.5</v>
      </c>
      <c r="J4" s="124" t="s">
        <v>194</v>
      </c>
      <c r="K4" s="125">
        <v>0.743556114716864</v>
      </c>
      <c r="L4" s="125">
        <v>0.80680086997027101</v>
      </c>
      <c r="M4" s="125">
        <v>0.5673351762638601</v>
      </c>
      <c r="N4" s="125">
        <v>0.21307830835552269</v>
      </c>
      <c r="O4" s="125">
        <v>0.39051842238097295</v>
      </c>
    </row>
    <row r="5" spans="1:15" ht="38.25">
      <c r="A5" s="119">
        <v>4</v>
      </c>
      <c r="B5" s="120" t="s">
        <v>188</v>
      </c>
      <c r="C5" s="119">
        <v>4</v>
      </c>
      <c r="D5" s="119">
        <v>2</v>
      </c>
      <c r="E5" s="119" t="s">
        <v>190</v>
      </c>
      <c r="F5" s="119">
        <v>3</v>
      </c>
      <c r="G5" s="121">
        <f>N3</f>
        <v>2.3035714285714284</v>
      </c>
      <c r="H5" s="122">
        <f>E66/56*100</f>
        <v>46.428571428571431</v>
      </c>
      <c r="J5" s="124" t="s">
        <v>195</v>
      </c>
      <c r="K5" s="125">
        <v>20</v>
      </c>
      <c r="L5" s="125">
        <v>25</v>
      </c>
      <c r="M5" s="125">
        <v>14</v>
      </c>
      <c r="N5" s="125">
        <v>2</v>
      </c>
      <c r="O5" s="125">
        <v>8.5</v>
      </c>
    </row>
    <row r="6" spans="1:15" ht="25.5">
      <c r="A6" s="119">
        <v>5</v>
      </c>
      <c r="B6" s="120" t="s">
        <v>189</v>
      </c>
      <c r="C6" s="119">
        <v>5</v>
      </c>
      <c r="D6" s="119">
        <v>4</v>
      </c>
      <c r="E6" s="119" t="s">
        <v>191</v>
      </c>
      <c r="F6" s="119">
        <v>4</v>
      </c>
      <c r="G6" s="121">
        <f>O3</f>
        <v>8.0714285714285712</v>
      </c>
      <c r="H6" s="122">
        <f>F66/56*100</f>
        <v>73.214285714285708</v>
      </c>
      <c r="J6" s="124" t="s">
        <v>196</v>
      </c>
      <c r="K6" s="125">
        <v>20</v>
      </c>
      <c r="L6" s="125">
        <v>25</v>
      </c>
      <c r="M6" s="125">
        <v>15</v>
      </c>
      <c r="N6" s="125">
        <v>4</v>
      </c>
      <c r="O6" s="125">
        <v>10</v>
      </c>
    </row>
    <row r="7" spans="1:15">
      <c r="B7" s="116"/>
      <c r="G7" s="117"/>
      <c r="J7" s="124" t="s">
        <v>197</v>
      </c>
      <c r="K7" s="125">
        <v>5.5642644582225724</v>
      </c>
      <c r="L7" s="125">
        <v>6.0375448695598131</v>
      </c>
      <c r="M7" s="125">
        <v>4.2455477060887361</v>
      </c>
      <c r="N7" s="125">
        <v>1.5945320528394742</v>
      </c>
      <c r="O7" s="125">
        <v>2.9223722795461469</v>
      </c>
    </row>
    <row r="8" spans="1:15">
      <c r="A8" s="118"/>
      <c r="B8" s="118">
        <v>30</v>
      </c>
      <c r="C8" s="118">
        <v>30</v>
      </c>
      <c r="D8" s="118">
        <v>20</v>
      </c>
      <c r="E8" s="118">
        <v>5</v>
      </c>
      <c r="F8" s="118">
        <v>15</v>
      </c>
      <c r="G8" s="118"/>
      <c r="J8" s="124" t="s">
        <v>198</v>
      </c>
      <c r="K8" s="125">
        <v>30.961038961038934</v>
      </c>
      <c r="L8" s="125">
        <v>36.451948051948023</v>
      </c>
      <c r="M8" s="125">
        <v>18.024675324675329</v>
      </c>
      <c r="N8" s="125">
        <v>2.5425324675324679</v>
      </c>
      <c r="O8" s="125">
        <v>8.5402597402597422</v>
      </c>
    </row>
    <row r="9" spans="1:15">
      <c r="A9" s="115" t="s">
        <v>52</v>
      </c>
      <c r="B9" s="115">
        <v>22</v>
      </c>
      <c r="C9" s="115">
        <v>22</v>
      </c>
      <c r="D9" s="115">
        <v>15</v>
      </c>
      <c r="E9" s="115">
        <v>3</v>
      </c>
      <c r="F9" s="115">
        <v>7</v>
      </c>
      <c r="J9" s="124" t="s">
        <v>199</v>
      </c>
      <c r="K9" s="125">
        <v>6.2485993426493502</v>
      </c>
      <c r="L9" s="125">
        <v>8.2262519039212698</v>
      </c>
      <c r="M9" s="125">
        <v>4.3089455780728461</v>
      </c>
      <c r="N9" s="125">
        <v>-1.2861607032644653</v>
      </c>
      <c r="O9" s="125">
        <v>3.0413439433784681</v>
      </c>
    </row>
    <row r="10" spans="1:15">
      <c r="A10" s="115" t="s">
        <v>82</v>
      </c>
      <c r="B10" s="115">
        <v>18</v>
      </c>
      <c r="C10" s="115">
        <v>23</v>
      </c>
      <c r="D10" s="115">
        <v>13</v>
      </c>
      <c r="E10" s="115">
        <v>2</v>
      </c>
      <c r="F10" s="115">
        <v>10</v>
      </c>
      <c r="J10" s="124" t="s">
        <v>200</v>
      </c>
      <c r="K10" s="125">
        <v>-2.1947675306670376</v>
      </c>
      <c r="L10" s="125">
        <v>-2.9053337318761301</v>
      </c>
      <c r="M10" s="125">
        <v>-2.2894404354980349</v>
      </c>
      <c r="N10" s="125">
        <v>-0.29728328366075241</v>
      </c>
      <c r="O10" s="125">
        <v>-1.7456755795240739</v>
      </c>
    </row>
    <row r="11" spans="1:15">
      <c r="A11" s="115" t="s">
        <v>32</v>
      </c>
      <c r="B11" s="115">
        <v>20</v>
      </c>
      <c r="C11" s="115">
        <v>20</v>
      </c>
      <c r="D11" s="115">
        <v>15</v>
      </c>
      <c r="E11" s="115">
        <v>4</v>
      </c>
      <c r="F11" s="115">
        <v>8</v>
      </c>
      <c r="J11" s="124" t="s">
        <v>150</v>
      </c>
      <c r="K11" s="125">
        <v>27</v>
      </c>
      <c r="L11" s="125">
        <v>25</v>
      </c>
      <c r="M11" s="125">
        <v>16</v>
      </c>
      <c r="N11" s="125">
        <v>5</v>
      </c>
      <c r="O11" s="125">
        <v>12</v>
      </c>
    </row>
    <row r="12" spans="1:15">
      <c r="A12" s="115" t="s">
        <v>58</v>
      </c>
      <c r="B12" s="115">
        <v>20</v>
      </c>
      <c r="C12" s="115">
        <v>25</v>
      </c>
      <c r="D12" s="115">
        <v>14</v>
      </c>
      <c r="E12" s="115">
        <v>2</v>
      </c>
      <c r="F12" s="75">
        <v>7</v>
      </c>
      <c r="J12" s="124" t="s">
        <v>201</v>
      </c>
      <c r="K12" s="125">
        <v>0</v>
      </c>
      <c r="L12" s="125">
        <v>0</v>
      </c>
      <c r="M12" s="125">
        <v>0</v>
      </c>
      <c r="N12" s="125">
        <v>0</v>
      </c>
      <c r="O12" s="125">
        <v>0</v>
      </c>
    </row>
    <row r="13" spans="1:15">
      <c r="A13" s="115" t="s">
        <v>84</v>
      </c>
      <c r="B13" s="115">
        <v>18</v>
      </c>
      <c r="C13" s="115">
        <v>25</v>
      </c>
      <c r="D13" s="115">
        <v>14</v>
      </c>
      <c r="E13" s="115">
        <v>3</v>
      </c>
      <c r="F13" s="75">
        <v>7</v>
      </c>
      <c r="J13" s="124" t="s">
        <v>202</v>
      </c>
      <c r="K13" s="125">
        <v>27</v>
      </c>
      <c r="L13" s="125">
        <v>25</v>
      </c>
      <c r="M13" s="125">
        <v>16</v>
      </c>
      <c r="N13" s="125">
        <v>5</v>
      </c>
      <c r="O13" s="125">
        <v>12</v>
      </c>
    </row>
    <row r="14" spans="1:15">
      <c r="A14" s="115" t="s">
        <v>106</v>
      </c>
      <c r="B14" s="115">
        <v>20</v>
      </c>
      <c r="C14" s="115">
        <v>25</v>
      </c>
      <c r="D14" s="115">
        <v>13</v>
      </c>
      <c r="E14" s="115">
        <v>2</v>
      </c>
      <c r="F14" s="75">
        <v>10</v>
      </c>
      <c r="J14" s="124" t="s">
        <v>203</v>
      </c>
      <c r="K14" s="125">
        <v>1084</v>
      </c>
      <c r="L14" s="125">
        <v>1240</v>
      </c>
      <c r="M14" s="125">
        <v>694</v>
      </c>
      <c r="N14" s="125">
        <v>129</v>
      </c>
      <c r="O14" s="125">
        <v>452</v>
      </c>
    </row>
    <row r="15" spans="1:15">
      <c r="A15" s="115" t="s">
        <v>36</v>
      </c>
      <c r="B15" s="115">
        <v>20</v>
      </c>
      <c r="C15" s="115">
        <v>25</v>
      </c>
      <c r="D15" s="115">
        <v>14</v>
      </c>
      <c r="E15" s="115">
        <v>3</v>
      </c>
      <c r="F15" s="75">
        <v>8</v>
      </c>
      <c r="J15" s="124" t="s">
        <v>204</v>
      </c>
      <c r="K15" s="125">
        <v>56</v>
      </c>
      <c r="L15" s="125">
        <v>56</v>
      </c>
      <c r="M15" s="125">
        <v>56</v>
      </c>
      <c r="N15" s="125">
        <v>56</v>
      </c>
      <c r="O15" s="125">
        <v>56</v>
      </c>
    </row>
    <row r="16" spans="1:15">
      <c r="A16" s="115" t="s">
        <v>48</v>
      </c>
      <c r="B16" s="115">
        <v>18</v>
      </c>
      <c r="C16" s="115">
        <v>18</v>
      </c>
      <c r="D16" s="115">
        <v>12</v>
      </c>
      <c r="E16" s="115">
        <v>3</v>
      </c>
      <c r="F16" s="75">
        <v>10</v>
      </c>
      <c r="J16" s="124" t="s">
        <v>205</v>
      </c>
      <c r="K16" s="125">
        <v>27</v>
      </c>
      <c r="L16" s="125">
        <v>25</v>
      </c>
      <c r="M16" s="125">
        <v>16</v>
      </c>
      <c r="N16" s="125">
        <v>5</v>
      </c>
      <c r="O16" s="125">
        <v>12</v>
      </c>
    </row>
    <row r="17" spans="1:15">
      <c r="A17" s="115" t="s">
        <v>66</v>
      </c>
      <c r="B17" s="115">
        <v>18</v>
      </c>
      <c r="C17" s="115">
        <v>22</v>
      </c>
      <c r="D17" s="115">
        <v>15</v>
      </c>
      <c r="E17" s="115">
        <v>0</v>
      </c>
      <c r="F17" s="75">
        <v>10</v>
      </c>
      <c r="J17" s="124" t="s">
        <v>206</v>
      </c>
      <c r="K17" s="125">
        <v>0</v>
      </c>
      <c r="L17" s="125">
        <v>0</v>
      </c>
      <c r="M17" s="125">
        <v>0</v>
      </c>
      <c r="N17" s="125">
        <v>0</v>
      </c>
      <c r="O17" s="125">
        <v>0</v>
      </c>
    </row>
    <row r="18" spans="1:15" ht="13.5" thickBot="1">
      <c r="A18" s="115" t="s">
        <v>44</v>
      </c>
      <c r="B18" s="115">
        <v>18</v>
      </c>
      <c r="C18" s="115">
        <v>22</v>
      </c>
      <c r="D18" s="115">
        <v>15</v>
      </c>
      <c r="E18" s="115">
        <v>4</v>
      </c>
      <c r="F18" s="115">
        <v>7</v>
      </c>
      <c r="J18" s="126" t="s">
        <v>207</v>
      </c>
      <c r="K18" s="127">
        <v>1.4901197527810768</v>
      </c>
      <c r="L18" s="127">
        <v>1.6168650746170659</v>
      </c>
      <c r="M18" s="127">
        <v>1.1369651003680166</v>
      </c>
      <c r="N18" s="127">
        <v>0.42701847229196116</v>
      </c>
      <c r="O18" s="127">
        <v>0.78261640715089587</v>
      </c>
    </row>
    <row r="19" spans="1:15">
      <c r="A19" s="115" t="s">
        <v>110</v>
      </c>
      <c r="B19" s="115">
        <v>22</v>
      </c>
      <c r="C19" s="115">
        <v>25</v>
      </c>
      <c r="D19" s="115">
        <v>14</v>
      </c>
      <c r="E19" s="115">
        <v>4</v>
      </c>
      <c r="F19" s="115">
        <v>12</v>
      </c>
    </row>
    <row r="20" spans="1:15">
      <c r="A20" s="115" t="s">
        <v>104</v>
      </c>
      <c r="B20" s="115">
        <v>10</v>
      </c>
      <c r="C20" s="115">
        <v>25</v>
      </c>
      <c r="D20" s="115">
        <v>14</v>
      </c>
      <c r="E20" s="115">
        <v>2</v>
      </c>
      <c r="F20" s="115">
        <v>10</v>
      </c>
    </row>
    <row r="21" spans="1:15">
      <c r="A21" s="115" t="s">
        <v>70</v>
      </c>
      <c r="B21" s="115">
        <v>18</v>
      </c>
      <c r="C21" s="115">
        <v>25</v>
      </c>
      <c r="D21" s="115">
        <v>13</v>
      </c>
      <c r="E21" s="115">
        <v>2</v>
      </c>
      <c r="F21" s="115">
        <v>9</v>
      </c>
    </row>
    <row r="22" spans="1:15">
      <c r="A22" s="115" t="s">
        <v>96</v>
      </c>
      <c r="B22" s="115">
        <v>25</v>
      </c>
      <c r="C22" s="115">
        <v>25</v>
      </c>
      <c r="D22" s="115">
        <v>15</v>
      </c>
      <c r="E22" s="115">
        <v>4</v>
      </c>
      <c r="F22" s="115">
        <v>10</v>
      </c>
    </row>
    <row r="23" spans="1:15">
      <c r="A23" s="115" t="s">
        <v>124</v>
      </c>
      <c r="B23" s="115">
        <v>25</v>
      </c>
      <c r="C23" s="115">
        <v>25</v>
      </c>
      <c r="D23" s="115">
        <v>14</v>
      </c>
      <c r="E23" s="115">
        <v>3</v>
      </c>
      <c r="F23" s="115">
        <v>10</v>
      </c>
    </row>
    <row r="24" spans="1:15">
      <c r="A24" s="115" t="s">
        <v>28</v>
      </c>
      <c r="B24" s="115">
        <v>21</v>
      </c>
      <c r="C24" s="115">
        <v>18</v>
      </c>
      <c r="D24" s="115">
        <v>13</v>
      </c>
      <c r="E24" s="115">
        <v>2</v>
      </c>
      <c r="F24" s="115">
        <v>8</v>
      </c>
    </row>
    <row r="25" spans="1:15">
      <c r="A25" s="115" t="s">
        <v>76</v>
      </c>
      <c r="B25" s="115">
        <v>22</v>
      </c>
      <c r="C25" s="115">
        <v>18</v>
      </c>
      <c r="D25" s="115">
        <v>10</v>
      </c>
      <c r="E25" s="115">
        <v>0</v>
      </c>
      <c r="F25" s="115">
        <v>8</v>
      </c>
    </row>
    <row r="26" spans="1:15">
      <c r="A26" s="115" t="s">
        <v>112</v>
      </c>
      <c r="B26" s="115">
        <v>20</v>
      </c>
      <c r="C26" s="115">
        <v>23</v>
      </c>
      <c r="D26" s="115">
        <v>13</v>
      </c>
      <c r="E26" s="115">
        <v>2</v>
      </c>
      <c r="F26" s="115">
        <v>8</v>
      </c>
    </row>
    <row r="27" spans="1:15">
      <c r="A27" s="115" t="s">
        <v>42</v>
      </c>
      <c r="B27" s="115">
        <v>18</v>
      </c>
      <c r="C27" s="115">
        <v>25</v>
      </c>
      <c r="D27" s="115">
        <v>13</v>
      </c>
      <c r="E27" s="115">
        <v>2</v>
      </c>
      <c r="F27" s="115">
        <v>8</v>
      </c>
    </row>
    <row r="28" spans="1:15">
      <c r="A28" s="115" t="s">
        <v>88</v>
      </c>
      <c r="B28" s="115">
        <v>26</v>
      </c>
      <c r="C28" s="115">
        <v>25</v>
      </c>
      <c r="D28" s="115">
        <v>14</v>
      </c>
      <c r="E28" s="115">
        <v>4</v>
      </c>
      <c r="F28" s="115">
        <v>12</v>
      </c>
    </row>
    <row r="29" spans="1:15">
      <c r="A29" s="115" t="s">
        <v>122</v>
      </c>
      <c r="B29" s="115">
        <v>25</v>
      </c>
      <c r="C29" s="115">
        <v>25</v>
      </c>
      <c r="D29" s="115">
        <v>15</v>
      </c>
      <c r="E29" s="115">
        <v>4</v>
      </c>
      <c r="F29" s="115">
        <v>7</v>
      </c>
    </row>
    <row r="30" spans="1:15">
      <c r="A30" s="115" t="s">
        <v>60</v>
      </c>
      <c r="B30" s="115">
        <v>20</v>
      </c>
      <c r="C30" s="115">
        <v>25</v>
      </c>
      <c r="D30" s="115">
        <v>15</v>
      </c>
      <c r="E30" s="115">
        <v>3</v>
      </c>
      <c r="F30" s="115">
        <v>8</v>
      </c>
    </row>
    <row r="31" spans="1:15">
      <c r="A31" s="115" t="s">
        <v>80</v>
      </c>
      <c r="B31" s="115">
        <v>17</v>
      </c>
      <c r="C31" s="115">
        <v>25</v>
      </c>
      <c r="D31" s="115">
        <v>13</v>
      </c>
      <c r="E31" s="115">
        <v>4</v>
      </c>
      <c r="F31" s="115">
        <v>9</v>
      </c>
    </row>
    <row r="32" spans="1:15">
      <c r="A32" s="115" t="s">
        <v>64</v>
      </c>
      <c r="B32" s="115">
        <v>22</v>
      </c>
      <c r="C32" s="115">
        <v>24</v>
      </c>
      <c r="D32" s="115">
        <v>15</v>
      </c>
      <c r="E32" s="115">
        <v>3</v>
      </c>
      <c r="F32" s="115">
        <v>6</v>
      </c>
    </row>
    <row r="33" spans="1:6">
      <c r="A33" s="115" t="s">
        <v>54</v>
      </c>
      <c r="B33" s="115">
        <v>18</v>
      </c>
      <c r="C33" s="115">
        <v>25</v>
      </c>
      <c r="D33" s="115">
        <v>14</v>
      </c>
      <c r="E33" s="115">
        <v>2</v>
      </c>
      <c r="F33" s="115">
        <v>11</v>
      </c>
    </row>
    <row r="34" spans="1:6">
      <c r="A34" s="115" t="s">
        <v>126</v>
      </c>
      <c r="B34" s="115">
        <v>22</v>
      </c>
      <c r="C34" s="115">
        <v>25</v>
      </c>
      <c r="D34" s="115">
        <v>16</v>
      </c>
      <c r="E34" s="115">
        <v>4</v>
      </c>
      <c r="F34" s="115">
        <v>10</v>
      </c>
    </row>
    <row r="35" spans="1:6">
      <c r="A35" s="115" t="s">
        <v>92</v>
      </c>
      <c r="B35" s="115">
        <v>18</v>
      </c>
      <c r="C35" s="115">
        <v>25</v>
      </c>
      <c r="D35" s="115">
        <v>15</v>
      </c>
      <c r="E35" s="115">
        <v>5</v>
      </c>
      <c r="F35" s="115">
        <v>9</v>
      </c>
    </row>
    <row r="36" spans="1:6">
      <c r="A36" s="115" t="s">
        <v>128</v>
      </c>
      <c r="B36" s="115">
        <v>18</v>
      </c>
      <c r="C36" s="115">
        <v>18</v>
      </c>
      <c r="D36" s="115">
        <v>13</v>
      </c>
      <c r="E36" s="115">
        <v>2</v>
      </c>
      <c r="F36" s="115">
        <v>10</v>
      </c>
    </row>
    <row r="37" spans="1:6">
      <c r="A37" s="115" t="s">
        <v>38</v>
      </c>
      <c r="B37" s="115">
        <v>18</v>
      </c>
      <c r="C37" s="115">
        <v>25</v>
      </c>
      <c r="D37" s="115">
        <v>8</v>
      </c>
      <c r="E37" s="115">
        <v>0</v>
      </c>
      <c r="F37" s="115">
        <v>9</v>
      </c>
    </row>
    <row r="38" spans="1:6">
      <c r="A38" s="115" t="s">
        <v>62</v>
      </c>
      <c r="B38" s="115">
        <v>22</v>
      </c>
      <c r="C38" s="115">
        <v>25</v>
      </c>
      <c r="D38" s="115">
        <v>14</v>
      </c>
      <c r="E38" s="115">
        <v>0</v>
      </c>
      <c r="F38" s="115">
        <v>0</v>
      </c>
    </row>
    <row r="39" spans="1:6">
      <c r="A39" s="115" t="s">
        <v>40</v>
      </c>
      <c r="B39" s="115">
        <v>20</v>
      </c>
      <c r="C39" s="115">
        <v>25</v>
      </c>
      <c r="D39" s="115">
        <v>14</v>
      </c>
      <c r="E39" s="115">
        <v>4</v>
      </c>
      <c r="F39" s="115">
        <v>8</v>
      </c>
    </row>
    <row r="40" spans="1:6">
      <c r="A40" s="115" t="s">
        <v>114</v>
      </c>
      <c r="B40" s="115">
        <v>18</v>
      </c>
      <c r="C40" s="115">
        <v>10</v>
      </c>
      <c r="D40" s="115">
        <v>0</v>
      </c>
      <c r="E40" s="115">
        <v>0</v>
      </c>
      <c r="F40" s="115">
        <v>10</v>
      </c>
    </row>
    <row r="41" spans="1:6">
      <c r="A41" s="115" t="s">
        <v>68</v>
      </c>
      <c r="B41" s="115">
        <v>17</v>
      </c>
      <c r="C41" s="115">
        <v>25</v>
      </c>
      <c r="D41" s="115">
        <v>13</v>
      </c>
      <c r="E41" s="115">
        <v>0</v>
      </c>
      <c r="F41" s="115">
        <v>8</v>
      </c>
    </row>
    <row r="42" spans="1:6">
      <c r="A42" s="115" t="s">
        <v>78</v>
      </c>
      <c r="B42" s="115">
        <v>20</v>
      </c>
      <c r="C42" s="115">
        <v>25</v>
      </c>
      <c r="D42" s="115">
        <v>13</v>
      </c>
      <c r="E42" s="115">
        <v>4</v>
      </c>
      <c r="F42" s="115">
        <v>10</v>
      </c>
    </row>
    <row r="43" spans="1:6">
      <c r="A43" s="115" t="s">
        <v>100</v>
      </c>
      <c r="B43" s="115">
        <v>18</v>
      </c>
      <c r="C43" s="115">
        <v>25</v>
      </c>
      <c r="D43" s="115">
        <v>14</v>
      </c>
      <c r="E43" s="115">
        <v>0</v>
      </c>
      <c r="F43" s="115">
        <v>7</v>
      </c>
    </row>
    <row r="44" spans="1:6">
      <c r="A44" s="115" t="s">
        <v>24</v>
      </c>
      <c r="B44" s="115">
        <v>22</v>
      </c>
      <c r="C44" s="115">
        <v>25</v>
      </c>
      <c r="D44" s="115">
        <v>14</v>
      </c>
      <c r="E44" s="115">
        <v>0</v>
      </c>
      <c r="F44" s="115">
        <v>9</v>
      </c>
    </row>
    <row r="45" spans="1:6">
      <c r="A45" s="115" t="s">
        <v>94</v>
      </c>
      <c r="B45" s="115">
        <v>19</v>
      </c>
      <c r="C45" s="115">
        <v>25</v>
      </c>
      <c r="D45" s="115">
        <v>15</v>
      </c>
      <c r="E45" s="115">
        <v>2</v>
      </c>
      <c r="F45" s="115">
        <v>11</v>
      </c>
    </row>
    <row r="46" spans="1:6">
      <c r="A46" s="115" t="s">
        <v>130</v>
      </c>
      <c r="B46" s="115">
        <v>20</v>
      </c>
      <c r="C46" s="115">
        <v>20</v>
      </c>
      <c r="D46" s="115">
        <v>10</v>
      </c>
      <c r="E46" s="115">
        <v>0</v>
      </c>
      <c r="F46" s="115">
        <v>0</v>
      </c>
    </row>
    <row r="47" spans="1:6">
      <c r="A47" s="115" t="s">
        <v>22</v>
      </c>
      <c r="B47" s="115">
        <v>0</v>
      </c>
      <c r="C47" s="115">
        <v>0</v>
      </c>
      <c r="D47" s="115">
        <v>0</v>
      </c>
      <c r="E47" s="115">
        <v>0</v>
      </c>
      <c r="F47" s="115">
        <v>0</v>
      </c>
    </row>
    <row r="48" spans="1:6">
      <c r="A48" s="115" t="s">
        <v>132</v>
      </c>
      <c r="B48" s="115">
        <v>25</v>
      </c>
      <c r="C48" s="115">
        <v>25</v>
      </c>
      <c r="D48" s="115">
        <v>15</v>
      </c>
      <c r="E48" s="115">
        <v>4</v>
      </c>
      <c r="F48" s="115">
        <v>12</v>
      </c>
    </row>
    <row r="49" spans="1:6">
      <c r="A49" s="115" t="s">
        <v>102</v>
      </c>
      <c r="B49" s="115">
        <v>0</v>
      </c>
      <c r="C49" s="115">
        <v>0</v>
      </c>
      <c r="D49" s="115">
        <v>0</v>
      </c>
      <c r="E49" s="115">
        <v>0</v>
      </c>
      <c r="F49" s="115">
        <v>0</v>
      </c>
    </row>
    <row r="50" spans="1:6">
      <c r="A50" s="115" t="s">
        <v>30</v>
      </c>
      <c r="B50" s="115">
        <v>20</v>
      </c>
      <c r="C50" s="115">
        <v>22</v>
      </c>
      <c r="D50" s="115">
        <v>12</v>
      </c>
      <c r="E50" s="115">
        <v>0</v>
      </c>
      <c r="F50" s="115">
        <v>8</v>
      </c>
    </row>
    <row r="51" spans="1:6">
      <c r="A51" s="115" t="s">
        <v>74</v>
      </c>
      <c r="B51" s="115">
        <v>20</v>
      </c>
      <c r="C51" s="115">
        <v>23</v>
      </c>
      <c r="D51" s="115">
        <v>0</v>
      </c>
      <c r="E51" s="115">
        <v>0</v>
      </c>
      <c r="F51" s="115">
        <v>7</v>
      </c>
    </row>
    <row r="52" spans="1:6">
      <c r="A52" s="115" t="s">
        <v>120</v>
      </c>
      <c r="B52" s="115">
        <v>17</v>
      </c>
      <c r="C52" s="115">
        <v>18</v>
      </c>
      <c r="D52" s="115">
        <v>12</v>
      </c>
      <c r="E52" s="115">
        <v>4</v>
      </c>
      <c r="F52" s="115">
        <v>7</v>
      </c>
    </row>
    <row r="53" spans="1:6">
      <c r="A53" s="115" t="s">
        <v>56</v>
      </c>
      <c r="B53" s="115">
        <v>18</v>
      </c>
      <c r="C53" s="115">
        <v>25</v>
      </c>
      <c r="D53" s="115">
        <v>15</v>
      </c>
      <c r="E53" s="115">
        <v>4</v>
      </c>
      <c r="F53" s="115">
        <v>10</v>
      </c>
    </row>
    <row r="54" spans="1:6">
      <c r="A54" s="115" t="s">
        <v>34</v>
      </c>
      <c r="B54" s="115">
        <v>27</v>
      </c>
      <c r="C54" s="115">
        <v>22</v>
      </c>
      <c r="D54" s="115">
        <v>12</v>
      </c>
      <c r="E54" s="115">
        <v>2</v>
      </c>
      <c r="F54" s="115">
        <v>9</v>
      </c>
    </row>
    <row r="55" spans="1:6">
      <c r="A55" s="115" t="s">
        <v>90</v>
      </c>
      <c r="B55" s="115">
        <v>20</v>
      </c>
      <c r="C55" s="115">
        <v>25</v>
      </c>
      <c r="D55" s="115">
        <v>15</v>
      </c>
      <c r="E55" s="115">
        <v>4</v>
      </c>
      <c r="F55" s="115">
        <v>10</v>
      </c>
    </row>
    <row r="56" spans="1:6">
      <c r="A56" s="115" t="s">
        <v>108</v>
      </c>
      <c r="B56" s="115">
        <v>25</v>
      </c>
      <c r="C56" s="115">
        <v>25</v>
      </c>
      <c r="D56" s="115">
        <v>14</v>
      </c>
      <c r="E56" s="115">
        <v>4</v>
      </c>
      <c r="F56" s="115">
        <v>8</v>
      </c>
    </row>
    <row r="57" spans="1:6">
      <c r="A57" s="115" t="s">
        <v>72</v>
      </c>
      <c r="B57" s="115">
        <v>20</v>
      </c>
      <c r="C57" s="115">
        <v>22</v>
      </c>
      <c r="D57" s="115">
        <v>8</v>
      </c>
      <c r="E57" s="115">
        <v>2</v>
      </c>
      <c r="F57" s="115">
        <v>10</v>
      </c>
    </row>
    <row r="58" spans="1:6">
      <c r="A58" s="115" t="s">
        <v>46</v>
      </c>
      <c r="B58" s="115">
        <v>27</v>
      </c>
      <c r="C58" s="115">
        <v>25</v>
      </c>
      <c r="D58" s="115">
        <v>15</v>
      </c>
      <c r="E58" s="115">
        <v>4</v>
      </c>
      <c r="F58" s="115">
        <v>8</v>
      </c>
    </row>
    <row r="59" spans="1:6">
      <c r="A59" s="115" t="s">
        <v>118</v>
      </c>
      <c r="B59" s="115">
        <v>20</v>
      </c>
      <c r="C59" s="115">
        <v>25</v>
      </c>
      <c r="D59" s="115">
        <v>15</v>
      </c>
      <c r="E59" s="115">
        <v>2</v>
      </c>
      <c r="F59" s="115">
        <v>6</v>
      </c>
    </row>
    <row r="60" spans="1:6">
      <c r="A60" s="115" t="s">
        <v>26</v>
      </c>
      <c r="B60" s="115">
        <v>22</v>
      </c>
      <c r="C60" s="115">
        <v>25</v>
      </c>
      <c r="D60" s="115">
        <v>15</v>
      </c>
      <c r="E60" s="115">
        <v>2</v>
      </c>
      <c r="F60" s="115">
        <v>9</v>
      </c>
    </row>
    <row r="61" spans="1:6">
      <c r="A61" s="115" t="s">
        <v>50</v>
      </c>
      <c r="B61" s="115">
        <v>25</v>
      </c>
      <c r="C61" s="115">
        <v>25</v>
      </c>
      <c r="D61" s="115">
        <v>15</v>
      </c>
      <c r="E61" s="115">
        <v>4</v>
      </c>
      <c r="F61" s="115">
        <v>9</v>
      </c>
    </row>
    <row r="62" spans="1:6">
      <c r="A62" s="115" t="s">
        <v>98</v>
      </c>
      <c r="B62" s="115">
        <v>0</v>
      </c>
      <c r="C62" s="115">
        <v>0</v>
      </c>
      <c r="D62" s="115">
        <v>0</v>
      </c>
      <c r="E62" s="115">
        <v>0</v>
      </c>
      <c r="F62" s="115">
        <v>0</v>
      </c>
    </row>
    <row r="63" spans="1:6">
      <c r="A63" s="115" t="s">
        <v>86</v>
      </c>
      <c r="B63" s="115">
        <v>20</v>
      </c>
      <c r="C63" s="115">
        <v>25</v>
      </c>
      <c r="D63" s="115">
        <v>12</v>
      </c>
      <c r="E63" s="115">
        <v>1</v>
      </c>
      <c r="F63" s="115">
        <v>8</v>
      </c>
    </row>
    <row r="64" spans="1:6">
      <c r="A64" s="115" t="s">
        <v>116</v>
      </c>
      <c r="B64" s="115">
        <v>25</v>
      </c>
      <c r="C64" s="115">
        <v>25</v>
      </c>
      <c r="D64" s="115">
        <v>15</v>
      </c>
      <c r="E64" s="115">
        <v>4</v>
      </c>
      <c r="F64" s="115">
        <v>10</v>
      </c>
    </row>
    <row r="66" spans="2:6">
      <c r="B66" s="115">
        <f>56-4</f>
        <v>52</v>
      </c>
      <c r="C66" s="115">
        <f>COUNT(C9:C64)-4</f>
        <v>52</v>
      </c>
      <c r="D66" s="115">
        <f>COUNT(D9:D64)-7</f>
        <v>49</v>
      </c>
      <c r="E66" s="115">
        <f>COUNT(E9:E64)-30</f>
        <v>26</v>
      </c>
      <c r="F66" s="115">
        <f>COUNT(F9:F64)-15</f>
        <v>41</v>
      </c>
    </row>
  </sheetData>
  <conditionalFormatting sqref="B9:B64">
    <cfRule type="cellIs" dxfId="4" priority="5" operator="greaterThan">
      <formula>15</formula>
    </cfRule>
  </conditionalFormatting>
  <conditionalFormatting sqref="C9:C64">
    <cfRule type="cellIs" dxfId="3" priority="4" operator="greaterThan">
      <formula>14.9</formula>
    </cfRule>
  </conditionalFormatting>
  <conditionalFormatting sqref="D9:D64">
    <cfRule type="cellIs" dxfId="2" priority="3" operator="greaterThan">
      <formula>9.9</formula>
    </cfRule>
  </conditionalFormatting>
  <conditionalFormatting sqref="E9:E64">
    <cfRule type="cellIs" dxfId="1" priority="2" operator="greaterThan">
      <formula>2.4</formula>
    </cfRule>
  </conditionalFormatting>
  <conditionalFormatting sqref="F9:F64">
    <cfRule type="cellIs" dxfId="0" priority="1" operator="greaterThan">
      <formula>7.4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Input Mark</vt:lpstr>
      <vt:lpstr>Sheet2</vt:lpstr>
      <vt:lpstr>Sheet5</vt:lpstr>
      <vt:lpstr>Sheet1!Print_Titles</vt:lpstr>
    </vt:vector>
  </TitlesOfParts>
  <Company>SIM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</dc:creator>
  <cp:lastModifiedBy>Munish K</cp:lastModifiedBy>
  <cp:lastPrinted>2015-08-31T07:19:41Z</cp:lastPrinted>
  <dcterms:created xsi:type="dcterms:W3CDTF">2009-03-07T07:52:50Z</dcterms:created>
  <dcterms:modified xsi:type="dcterms:W3CDTF">2023-11-13T13:40:15Z</dcterms:modified>
</cp:coreProperties>
</file>