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kumar\Documents\GitHub\munishkumar-gh.github.io\SuSS\2022_Sem2_ANL252_Python_4_Biz\3_Lecturer\4_ECA\4_Submission\"/>
    </mc:Choice>
  </mc:AlternateContent>
  <xr:revisionPtr revIDLastSave="0" documentId="13_ncr:1_{B194B669-774F-4E49-8723-F5A1C82EB1F9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  <sheet name="Input Mark" sheetId="4" r:id="rId2"/>
    <sheet name="Marks_unsorted" sheetId="5" r:id="rId3"/>
    <sheet name="Analytics per Qn" sheetId="6" r:id="rId4"/>
    <sheet name="Stats" sheetId="7" r:id="rId5"/>
    <sheet name="Bloom" sheetId="8" r:id="rId6"/>
  </sheets>
  <definedNames>
    <definedName name="_xlnm._FilterDatabase" localSheetId="2" hidden="1">Marks_unsorted!$A$1:$L$36</definedName>
    <definedName name="_xlnm.Print_Titles" localSheetId="0">Sheet1!$18:$18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5" l="1"/>
  <c r="B3" i="4" s="1"/>
  <c r="L3" i="5"/>
  <c r="L38" i="5"/>
  <c r="B37" i="4" s="1"/>
  <c r="L37" i="5"/>
  <c r="B36" i="4" s="1"/>
  <c r="L36" i="5"/>
  <c r="B35" i="4" s="1"/>
  <c r="L35" i="5"/>
  <c r="B34" i="4" s="1"/>
  <c r="L34" i="5"/>
  <c r="B33" i="4" s="1"/>
  <c r="L33" i="5"/>
  <c r="B32" i="4" s="1"/>
  <c r="L32" i="5"/>
  <c r="B31" i="4" s="1"/>
  <c r="L31" i="5"/>
  <c r="B30" i="4" s="1"/>
  <c r="L30" i="5"/>
  <c r="B29" i="4" s="1"/>
  <c r="L29" i="5"/>
  <c r="B28" i="4" s="1"/>
  <c r="L28" i="5"/>
  <c r="B27" i="4" s="1"/>
  <c r="L27" i="5"/>
  <c r="B26" i="4" s="1"/>
  <c r="L26" i="5"/>
  <c r="B25" i="4" s="1"/>
  <c r="L25" i="5"/>
  <c r="B24" i="4" s="1"/>
  <c r="L24" i="5"/>
  <c r="B23" i="4" s="1"/>
  <c r="L23" i="5"/>
  <c r="B22" i="4" s="1"/>
  <c r="L22" i="5"/>
  <c r="B21" i="4" s="1"/>
  <c r="L21" i="5"/>
  <c r="B20" i="4" s="1"/>
  <c r="L20" i="5"/>
  <c r="B19" i="4" s="1"/>
  <c r="L19" i="5"/>
  <c r="B18" i="4" s="1"/>
  <c r="L18" i="5"/>
  <c r="B17" i="4" s="1"/>
  <c r="L17" i="5"/>
  <c r="B16" i="4" s="1"/>
  <c r="L16" i="5"/>
  <c r="B15" i="4" s="1"/>
  <c r="L15" i="5"/>
  <c r="B14" i="4" s="1"/>
  <c r="L14" i="5"/>
  <c r="B13" i="4" s="1"/>
  <c r="L13" i="5"/>
  <c r="B12" i="4" s="1"/>
  <c r="L12" i="5"/>
  <c r="B11" i="4" s="1"/>
  <c r="L11" i="5"/>
  <c r="B10" i="4" s="1"/>
  <c r="L10" i="5"/>
  <c r="B9" i="4" s="1"/>
  <c r="L9" i="5"/>
  <c r="B8" i="4" s="1"/>
  <c r="L8" i="5"/>
  <c r="B7" i="4" s="1"/>
  <c r="L7" i="5"/>
  <c r="L6" i="5"/>
  <c r="L5" i="5"/>
  <c r="B2" i="4"/>
  <c r="L2" i="5"/>
  <c r="B5" i="4"/>
  <c r="B4" i="4"/>
  <c r="I4" i="1"/>
  <c r="M38" i="5" l="1"/>
  <c r="B6" i="4"/>
  <c r="I14" i="4" s="1"/>
  <c r="I16" i="4"/>
  <c r="I17" i="4" l="1"/>
  <c r="I15" i="4"/>
  <c r="F5" i="4"/>
  <c r="F4" i="4"/>
  <c r="I10" i="4"/>
  <c r="I13" i="4"/>
  <c r="I9" i="4"/>
  <c r="I12" i="4"/>
  <c r="I8" i="4"/>
  <c r="I11" i="4"/>
  <c r="I18" i="4"/>
</calcChain>
</file>

<file path=xl/sharedStrings.xml><?xml version="1.0" encoding="utf-8"?>
<sst xmlns="http://schemas.openxmlformats.org/spreadsheetml/2006/main" count="301" uniqueCount="210">
  <si>
    <t>S/N</t>
  </si>
  <si>
    <t>Student PI</t>
  </si>
  <si>
    <t>Name</t>
  </si>
  <si>
    <t>ECA MARKER'S SCORE SUMMARY SHEET</t>
  </si>
  <si>
    <t>Course:</t>
  </si>
  <si>
    <t>ECA cut-off date:</t>
  </si>
  <si>
    <t>ECA return date:</t>
  </si>
  <si>
    <t>Tutorial Group:</t>
  </si>
  <si>
    <t>Remarks</t>
  </si>
  <si>
    <t>Marker:</t>
  </si>
  <si>
    <t>Total of marked scripts:</t>
  </si>
  <si>
    <t>Tutor PI:</t>
  </si>
  <si>
    <t>Please do not re-format or delete any column from the score sheet.</t>
  </si>
  <si>
    <t>Report
100%</t>
  </si>
  <si>
    <t>Mr AA</t>
  </si>
  <si>
    <t>Mr BB</t>
  </si>
  <si>
    <t>Mr CC</t>
  </si>
  <si>
    <t>X1234567</t>
  </si>
  <si>
    <t>Y1234567</t>
  </si>
  <si>
    <t>Z1234567</t>
  </si>
  <si>
    <t>Example: Marker is only required to fill in cells highlighted in yellow. Scores computed in orange cells are to be keyed into SUSS gradebook.</t>
  </si>
  <si>
    <t>ANL252 Python for Data Analytics</t>
  </si>
  <si>
    <t>Munish Kumar</t>
  </si>
  <si>
    <t>M2090099</t>
  </si>
  <si>
    <t>T09</t>
  </si>
  <si>
    <t>ONG JIA YING</t>
  </si>
  <si>
    <t>B1410552</t>
  </si>
  <si>
    <t>GAN KE YI</t>
  </si>
  <si>
    <t>B1972108</t>
  </si>
  <si>
    <t>KENNETH LU TZE WEOI</t>
  </si>
  <si>
    <t>B2010745</t>
  </si>
  <si>
    <t>LIM SHU HAN</t>
  </si>
  <si>
    <t>B2082598</t>
  </si>
  <si>
    <t>NG WEI LING</t>
  </si>
  <si>
    <t>B2210595</t>
  </si>
  <si>
    <t>VIVIAN WEE SI MIN</t>
  </si>
  <si>
    <t>E2010380</t>
  </si>
  <si>
    <t>TAN WEE MIN, ANDRE (CHEN WEIMIN)</t>
  </si>
  <si>
    <t>E2070932</t>
  </si>
  <si>
    <t>LYNN TAN EE LENG</t>
  </si>
  <si>
    <t>E2210907</t>
  </si>
  <si>
    <t>SHUN PEI LING FELICIA</t>
  </si>
  <si>
    <t>H1882537</t>
  </si>
  <si>
    <t>MUHAMMAD AZFAR BIN RAZAK</t>
  </si>
  <si>
    <t>H2170546</t>
  </si>
  <si>
    <t>KRIS LENNINGS</t>
  </si>
  <si>
    <t>J1910196</t>
  </si>
  <si>
    <t>ANG TRICIA</t>
  </si>
  <si>
    <t>J2081605</t>
  </si>
  <si>
    <t>SHAWN TAN JIN CHUAN</t>
  </si>
  <si>
    <t>J2172224</t>
  </si>
  <si>
    <t>LIM ZHENG HUI</t>
  </si>
  <si>
    <t>K1711101</t>
  </si>
  <si>
    <t>OUDEA ALEXANDRE</t>
  </si>
  <si>
    <t>K1882534</t>
  </si>
  <si>
    <t>KOO CHI HANG</t>
  </si>
  <si>
    <t>K2081853</t>
  </si>
  <si>
    <t>TIMOTHY YAP WEI YU</t>
  </si>
  <si>
    <t>K2111660</t>
  </si>
  <si>
    <t>TAN WENYING, AUDREY (CHEN WENYING)</t>
  </si>
  <si>
    <t>K2170805</t>
  </si>
  <si>
    <t>MUHAMMAD IRFAN MUHAIMIN BIN AHMAD JASMAN</t>
  </si>
  <si>
    <t>K2172687</t>
  </si>
  <si>
    <t>T'NG TING XU</t>
  </si>
  <si>
    <t>K2181584</t>
  </si>
  <si>
    <t>RETA D/O RAJAKUMAR</t>
  </si>
  <si>
    <t>M2170763</t>
  </si>
  <si>
    <t>TOH LI TING (ZHUO LITING)</t>
  </si>
  <si>
    <t>M2172239</t>
  </si>
  <si>
    <t>CHAN ZHI HAO</t>
  </si>
  <si>
    <t>N2070913</t>
  </si>
  <si>
    <t>CHANG GUO RUI, JOEL</t>
  </si>
  <si>
    <t>Q1910355</t>
  </si>
  <si>
    <t>WONG HANG SIN</t>
  </si>
  <si>
    <t>Q2071045</t>
  </si>
  <si>
    <t>LEE ZHU</t>
  </si>
  <si>
    <t>Q2110768</t>
  </si>
  <si>
    <t>SHAWN NG ZHEN XIANG</t>
  </si>
  <si>
    <t>Q2172585</t>
  </si>
  <si>
    <t>CHAN TECK FONG</t>
  </si>
  <si>
    <t>W2070448</t>
  </si>
  <si>
    <t>TAN CHLOE</t>
  </si>
  <si>
    <t>W2082681</t>
  </si>
  <si>
    <t>TAN BOON MAY (CHEN WENMEI)</t>
  </si>
  <si>
    <t>W2210814</t>
  </si>
  <si>
    <t>PAY JIARRE</t>
  </si>
  <si>
    <t>Y1981896</t>
  </si>
  <si>
    <t>JEFFREY LIM DAO FONG</t>
  </si>
  <si>
    <t>Y2111639</t>
  </si>
  <si>
    <t>MAKO WANG JUN</t>
  </si>
  <si>
    <t>Y2172686</t>
  </si>
  <si>
    <t>NG RUI FENG JONATHAN</t>
  </si>
  <si>
    <t>Y2210848</t>
  </si>
  <si>
    <t>LEE PEI SHI</t>
  </si>
  <si>
    <t>Y2210991</t>
  </si>
  <si>
    <t>VAN LAL REM</t>
  </si>
  <si>
    <t>Z2172902</t>
  </si>
  <si>
    <t>TAN KYNAN</t>
  </si>
  <si>
    <t>Z2181984</t>
  </si>
  <si>
    <t>TMA/GBA/ECA Submission</t>
  </si>
  <si>
    <t>Mark</t>
  </si>
  <si>
    <t>* Please input your marks in the grey cells</t>
  </si>
  <si>
    <t># of Submissions</t>
  </si>
  <si>
    <t>Mean</t>
  </si>
  <si>
    <t>Std</t>
  </si>
  <si>
    <t>Honours</t>
  </si>
  <si>
    <t>Letter Grade</t>
  </si>
  <si>
    <t>GPV</t>
  </si>
  <si>
    <t>Range</t>
  </si>
  <si>
    <t>%</t>
  </si>
  <si>
    <t>1st Class</t>
  </si>
  <si>
    <t>A+</t>
  </si>
  <si>
    <t>85-100</t>
  </si>
  <si>
    <t>A</t>
  </si>
  <si>
    <t>80-84</t>
  </si>
  <si>
    <t>A-</t>
  </si>
  <si>
    <t>75-79</t>
  </si>
  <si>
    <t>2nd Upper</t>
  </si>
  <si>
    <t>B+</t>
  </si>
  <si>
    <t>70-74</t>
  </si>
  <si>
    <t>2nd Lower</t>
  </si>
  <si>
    <t>B</t>
  </si>
  <si>
    <t>65-69</t>
  </si>
  <si>
    <t>3rd Class</t>
  </si>
  <si>
    <t>B-</t>
  </si>
  <si>
    <t>60-64</t>
  </si>
  <si>
    <t>Pass</t>
  </si>
  <si>
    <t>C+</t>
  </si>
  <si>
    <t>55-59</t>
  </si>
  <si>
    <t>C</t>
  </si>
  <si>
    <t>50-54</t>
  </si>
  <si>
    <t>Fail</t>
  </si>
  <si>
    <t>D+</t>
  </si>
  <si>
    <t>45-49</t>
  </si>
  <si>
    <t>D</t>
  </si>
  <si>
    <t>40-44</t>
  </si>
  <si>
    <t>F</t>
  </si>
  <si>
    <t>&lt;40</t>
  </si>
  <si>
    <t xml:space="preserve">
</t>
  </si>
  <si>
    <t>Sortable name</t>
  </si>
  <si>
    <t>Email</t>
  </si>
  <si>
    <t>SIS Id</t>
  </si>
  <si>
    <t>GBA Group</t>
  </si>
  <si>
    <t>Sum</t>
  </si>
  <si>
    <t>Max</t>
  </si>
  <si>
    <t>vivianwee002@suss.edu.sg</t>
  </si>
  <si>
    <t>Group Leader</t>
  </si>
  <si>
    <t>OUDEA GAN MING ALEXANDRE</t>
  </si>
  <si>
    <t>alexandreoudea001@suss.edu.sg</t>
  </si>
  <si>
    <t>shlim058@suss.edu.sg</t>
  </si>
  <si>
    <t>vanlalrem001@suss.edu.sg</t>
  </si>
  <si>
    <t>shawntan013@suss.edu.sg</t>
  </si>
  <si>
    <t>jyong003@suss.edu.sg</t>
  </si>
  <si>
    <t>jonathanng005@suss.edu.sg</t>
  </si>
  <si>
    <t>wlng015@suss.edu.sg</t>
  </si>
  <si>
    <t>bmtan002@suss.edu.sg</t>
  </si>
  <si>
    <t>kygan002@suss.edu.sg</t>
  </si>
  <si>
    <t>zhchan009@suss.edu.sg</t>
  </si>
  <si>
    <t>leezhu001@suss.edu.sg</t>
  </si>
  <si>
    <t>TRICIA ANG LI YING</t>
  </si>
  <si>
    <t>triciaang001@suss.edu.sg</t>
  </si>
  <si>
    <t>chkoo004@suss.edu.sg</t>
  </si>
  <si>
    <t>reta001@suss.edu.sg</t>
  </si>
  <si>
    <t>timothyyap001@suss.edu.sg</t>
  </si>
  <si>
    <t>CHLOE TAN YING YIN</t>
  </si>
  <si>
    <t>chloetan002@suss.edu.sg</t>
  </si>
  <si>
    <t>tfchan003@suss.edu.sg</t>
  </si>
  <si>
    <t>joelchang001@suss.edu.sg</t>
  </si>
  <si>
    <t>zhlim010@suss.edu.sg</t>
  </si>
  <si>
    <t>makowang001@suss.edu.sg</t>
  </si>
  <si>
    <t>muhammadazfar004@suss.edu.sg</t>
  </si>
  <si>
    <t>irfanmuhaimin001@suss.edu.sg</t>
  </si>
  <si>
    <t>feliciashun001@suss.edu.sg</t>
  </si>
  <si>
    <t>hswong004@suss.edu.sg</t>
  </si>
  <si>
    <t>lttoh003@suss.edu.sg</t>
  </si>
  <si>
    <t>jeffreylim009@suss.edu.sg</t>
  </si>
  <si>
    <t>khidayatullah001@suss.edu.sg</t>
  </si>
  <si>
    <t>andretan003@suss.edu.sg</t>
  </si>
  <si>
    <t>KYNAN TAN</t>
  </si>
  <si>
    <t>kynantan001@suss.edu.sg</t>
  </si>
  <si>
    <t>pslee016@suss.edu.sg</t>
  </si>
  <si>
    <t>audreytan006@suss.edu.sg</t>
  </si>
  <si>
    <t>txtng002@suss.edu.sg</t>
  </si>
  <si>
    <t>shawnng005@suss.edu.sg</t>
  </si>
  <si>
    <t>lynntan004@suss.edu.sg</t>
  </si>
  <si>
    <t>PAY JIARRE LYN</t>
  </si>
  <si>
    <t>jiarrepay001@suss.edu.sg</t>
  </si>
  <si>
    <t>kennethlu002@suss.edu.sg</t>
  </si>
  <si>
    <t>Dropped out</t>
  </si>
  <si>
    <t>CHENG KOK SIANG</t>
  </si>
  <si>
    <t>kscheng003@suss.edu.sg</t>
  </si>
  <si>
    <t>H2172257</t>
  </si>
  <si>
    <t>Inactive</t>
  </si>
  <si>
    <t>Question 1</t>
  </si>
  <si>
    <t>Question 2</t>
  </si>
  <si>
    <t>Question 3</t>
  </si>
  <si>
    <t>Question 4</t>
  </si>
  <si>
    <t>Question 5</t>
  </si>
  <si>
    <t>Question 6</t>
  </si>
  <si>
    <t>Learning Outcomes</t>
  </si>
  <si>
    <t>Question Number</t>
  </si>
  <si>
    <t>Bloom’s Level</t>
  </si>
  <si>
    <t>Bloom’s Verb Replacement</t>
  </si>
  <si>
    <t>Differentiate the various aspects of Python programming.</t>
  </si>
  <si>
    <t>Prepare data for analysis using Python programming.</t>
  </si>
  <si>
    <t>Analyse data using appropriate tools and techniques with Python programming.</t>
  </si>
  <si>
    <t>Employ logic control flows in Python programmes.</t>
  </si>
  <si>
    <t>Design Python programmes for performing data analytics.</t>
  </si>
  <si>
    <t>3,4</t>
  </si>
  <si>
    <t>üü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</si>
</sst>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#,##0.0_ ;\-#,##0.0\ "/>
    <numFmt numFmtId="166" formatCode="0.0%"/>
  </numFmts>
  <fonts count="2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u/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theme="1"/>
      <name val="Verdana"/>
      <family val="2"/>
    </font>
    <font>
      <sz val="11"/>
      <name val="Calibri"/>
      <family val="2"/>
    </font>
    <font>
      <sz val="9"/>
      <color rgb="FF000000"/>
      <name val="Arial Narrow"/>
      <family val="2"/>
    </font>
    <font>
      <b/>
      <sz val="10"/>
      <name val="Ariel"/>
    </font>
    <font>
      <sz val="10"/>
      <name val="Ariel"/>
    </font>
    <font>
      <b/>
      <sz val="10"/>
      <color rgb="FF000000"/>
      <name val="Ariel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Wingdings"/>
      <charset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0" fillId="0" borderId="0" xfId="0" applyAlignment="1" applyProtection="1">
      <alignment wrapText="1"/>
      <protection locked="0"/>
    </xf>
    <xf numFmtId="0" fontId="3" fillId="0" borderId="0" xfId="0" applyFont="1" applyAlignment="1" applyProtection="1"/>
    <xf numFmtId="0" fontId="0" fillId="0" borderId="0" xfId="0" applyProtection="1"/>
    <xf numFmtId="0" fontId="2" fillId="0" borderId="0" xfId="0" applyFont="1" applyBorder="1" applyAlignment="1" applyProtection="1">
      <alignment horizontal="left"/>
    </xf>
    <xf numFmtId="0" fontId="5" fillId="0" borderId="0" xfId="0" applyFont="1" applyProtection="1"/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0" fillId="0" borderId="0" xfId="0" applyAlignment="1" applyProtection="1">
      <alignment wrapText="1"/>
    </xf>
    <xf numFmtId="0" fontId="2" fillId="0" borderId="0" xfId="0" applyFont="1" applyAlignment="1" applyProtection="1">
      <alignment horizontal="right" vertical="center" wrapText="1"/>
    </xf>
    <xf numFmtId="0" fontId="2" fillId="0" borderId="0" xfId="0" applyFont="1" applyAlignment="1" applyProtection="1">
      <alignment horizontal="left"/>
    </xf>
    <xf numFmtId="0" fontId="7" fillId="0" borderId="0" xfId="0" applyFont="1" applyBorder="1" applyAlignment="1" applyProtection="1">
      <alignment horizontal="center" wrapText="1"/>
      <protection locked="0"/>
    </xf>
    <xf numFmtId="0" fontId="7" fillId="0" borderId="0" xfId="0" applyFont="1" applyBorder="1" applyAlignment="1" applyProtection="1">
      <alignment horizontal="center" wrapText="1"/>
    </xf>
    <xf numFmtId="1" fontId="7" fillId="0" borderId="0" xfId="0" applyNumberFormat="1" applyFont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wrapText="1"/>
      <protection locked="0"/>
    </xf>
    <xf numFmtId="0" fontId="8" fillId="0" borderId="0" xfId="0" applyFont="1" applyFill="1" applyBorder="1" applyAlignment="1" applyProtection="1">
      <alignment horizontal="center" wrapText="1"/>
      <protection locked="0"/>
    </xf>
    <xf numFmtId="0" fontId="7" fillId="0" borderId="0" xfId="0" applyFont="1" applyFill="1" applyBorder="1" applyAlignment="1" applyProtection="1">
      <alignment horizontal="center" wrapText="1"/>
    </xf>
    <xf numFmtId="49" fontId="7" fillId="0" borderId="0" xfId="0" applyNumberFormat="1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alignment horizontal="center"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center"/>
      <protection locked="0"/>
    </xf>
    <xf numFmtId="49" fontId="7" fillId="0" borderId="0" xfId="0" applyNumberFormat="1" applyFont="1" applyFill="1" applyBorder="1" applyAlignment="1" applyProtection="1">
      <alignment horizontal="left"/>
      <protection locked="0"/>
    </xf>
    <xf numFmtId="0" fontId="2" fillId="5" borderId="0" xfId="0" applyFont="1" applyFill="1" applyBorder="1" applyAlignment="1" applyProtection="1"/>
    <xf numFmtId="0" fontId="0" fillId="5" borderId="0" xfId="0" applyFill="1" applyBorder="1" applyProtection="1"/>
    <xf numFmtId="0" fontId="2" fillId="0" borderId="1" xfId="0" applyFont="1" applyFill="1" applyBorder="1" applyAlignment="1" applyProtection="1"/>
    <xf numFmtId="0" fontId="0" fillId="0" borderId="0" xfId="0" applyFill="1" applyProtection="1"/>
    <xf numFmtId="49" fontId="7" fillId="0" borderId="4" xfId="0" applyNumberFormat="1" applyFont="1" applyBorder="1" applyAlignment="1" applyProtection="1">
      <alignment horizontal="left"/>
      <protection locked="0"/>
    </xf>
    <xf numFmtId="49" fontId="7" fillId="0" borderId="5" xfId="0" applyNumberFormat="1" applyFont="1" applyBorder="1" applyAlignment="1" applyProtection="1">
      <alignment horizontal="left"/>
      <protection locked="0"/>
    </xf>
    <xf numFmtId="0" fontId="8" fillId="0" borderId="5" xfId="0" applyFont="1" applyFill="1" applyBorder="1" applyAlignment="1" applyProtection="1">
      <alignment horizontal="center" wrapText="1"/>
      <protection locked="0"/>
    </xf>
    <xf numFmtId="0" fontId="6" fillId="3" borderId="2" xfId="0" applyFont="1" applyFill="1" applyBorder="1" applyProtection="1"/>
    <xf numFmtId="0" fontId="7" fillId="0" borderId="4" xfId="0" applyFont="1" applyBorder="1" applyAlignment="1" applyProtection="1">
      <alignment horizontal="center" wrapText="1"/>
    </xf>
    <xf numFmtId="49" fontId="7" fillId="0" borderId="7" xfId="0" applyNumberFormat="1" applyFont="1" applyBorder="1" applyAlignment="1" applyProtection="1">
      <alignment horizontal="left"/>
      <protection locked="0"/>
    </xf>
    <xf numFmtId="49" fontId="7" fillId="0" borderId="8" xfId="0" applyNumberFormat="1" applyFont="1" applyBorder="1" applyAlignment="1" applyProtection="1">
      <alignment horizontal="left"/>
      <protection locked="0"/>
    </xf>
    <xf numFmtId="49" fontId="7" fillId="0" borderId="9" xfId="0" applyNumberFormat="1" applyFont="1" applyBorder="1" applyAlignment="1" applyProtection="1">
      <protection locked="0"/>
    </xf>
    <xf numFmtId="49" fontId="7" fillId="0" borderId="10" xfId="0" applyNumberFormat="1" applyFont="1" applyBorder="1" applyAlignment="1" applyProtection="1">
      <protection locked="0"/>
    </xf>
    <xf numFmtId="0" fontId="7" fillId="0" borderId="2" xfId="0" applyFont="1" applyFill="1" applyBorder="1" applyAlignment="1" applyProtection="1">
      <alignment wrapText="1"/>
      <protection locked="0"/>
    </xf>
    <xf numFmtId="0" fontId="6" fillId="3" borderId="2" xfId="0" applyFont="1" applyFill="1" applyBorder="1" applyAlignment="1" applyProtection="1">
      <alignment horizontal="center" wrapText="1"/>
    </xf>
    <xf numFmtId="0" fontId="6" fillId="3" borderId="2" xfId="0" applyFont="1" applyFill="1" applyBorder="1" applyAlignment="1" applyProtection="1">
      <alignment horizontal="center"/>
    </xf>
    <xf numFmtId="0" fontId="11" fillId="0" borderId="0" xfId="0" applyFont="1" applyBorder="1" applyAlignment="1" applyProtection="1">
      <alignment horizontal="left"/>
    </xf>
    <xf numFmtId="15" fontId="11" fillId="0" borderId="3" xfId="0" applyNumberFormat="1" applyFont="1" applyBorder="1" applyAlignment="1" applyProtection="1">
      <alignment horizontal="left"/>
      <protection locked="0"/>
    </xf>
    <xf numFmtId="0" fontId="12" fillId="0" borderId="3" xfId="0" applyFont="1" applyBorder="1" applyAlignment="1" applyProtection="1">
      <alignment horizontal="left"/>
    </xf>
    <xf numFmtId="0" fontId="12" fillId="0" borderId="3" xfId="0" applyFont="1" applyBorder="1" applyAlignment="1" applyProtection="1"/>
    <xf numFmtId="0" fontId="12" fillId="0" borderId="3" xfId="0" applyFont="1" applyBorder="1" applyProtection="1"/>
    <xf numFmtId="15" fontId="11" fillId="2" borderId="1" xfId="0" applyNumberFormat="1" applyFont="1" applyFill="1" applyBorder="1" applyAlignment="1" applyProtection="1">
      <alignment horizontal="center"/>
      <protection locked="0"/>
    </xf>
    <xf numFmtId="0" fontId="11" fillId="0" borderId="1" xfId="0" applyFont="1" applyBorder="1" applyAlignment="1" applyProtection="1"/>
    <xf numFmtId="0" fontId="11" fillId="0" borderId="1" xfId="0" applyFont="1" applyBorder="1" applyAlignment="1" applyProtection="1">
      <alignment horizontal="center"/>
      <protection locked="0"/>
    </xf>
    <xf numFmtId="0" fontId="11" fillId="0" borderId="0" xfId="0" applyFont="1" applyProtection="1"/>
    <xf numFmtId="0" fontId="12" fillId="0" borderId="0" xfId="0" applyFont="1" applyBorder="1" applyProtection="1">
      <protection locked="0"/>
    </xf>
    <xf numFmtId="0" fontId="12" fillId="0" borderId="0" xfId="0" applyFont="1" applyProtection="1"/>
    <xf numFmtId="0" fontId="11" fillId="0" borderId="0" xfId="0" applyFont="1" applyAlignment="1" applyProtection="1">
      <alignment horizontal="right"/>
    </xf>
    <xf numFmtId="0" fontId="12" fillId="0" borderId="0" xfId="0" applyFont="1" applyProtection="1">
      <protection locked="0"/>
    </xf>
    <xf numFmtId="0" fontId="11" fillId="0" borderId="0" xfId="0" applyFont="1" applyAlignment="1" applyProtection="1">
      <alignment horizontal="left"/>
    </xf>
    <xf numFmtId="0" fontId="12" fillId="0" borderId="0" xfId="0" applyFont="1" applyBorder="1" applyAlignment="1" applyProtection="1">
      <alignment horizontal="left"/>
    </xf>
    <xf numFmtId="0" fontId="11" fillId="0" borderId="2" xfId="0" applyFont="1" applyBorder="1" applyAlignment="1" applyProtection="1">
      <alignment horizontal="center"/>
      <protection locked="0"/>
    </xf>
    <xf numFmtId="0" fontId="13" fillId="0" borderId="1" xfId="0" applyFont="1" applyBorder="1"/>
    <xf numFmtId="0" fontId="7" fillId="4" borderId="2" xfId="0" applyFont="1" applyFill="1" applyBorder="1" applyAlignment="1" applyProtection="1">
      <alignment horizontal="center" wrapText="1"/>
      <protection locked="0"/>
    </xf>
    <xf numFmtId="1" fontId="7" fillId="0" borderId="5" xfId="0" applyNumberFormat="1" applyFont="1" applyBorder="1" applyAlignment="1" applyProtection="1">
      <alignment horizontal="center" wrapText="1"/>
    </xf>
    <xf numFmtId="0" fontId="10" fillId="0" borderId="2" xfId="0" applyNumberFormat="1" applyFont="1" applyFill="1" applyBorder="1" applyAlignment="1">
      <alignment vertical="top" wrapText="1" readingOrder="1"/>
    </xf>
    <xf numFmtId="0" fontId="9" fillId="0" borderId="2" xfId="0" applyFont="1" applyFill="1" applyBorder="1" applyAlignment="1"/>
    <xf numFmtId="0" fontId="14" fillId="0" borderId="11" xfId="1" applyFont="1" applyBorder="1"/>
    <xf numFmtId="0" fontId="14" fillId="0" borderId="11" xfId="1" applyFont="1" applyBorder="1" applyAlignment="1">
      <alignment horizontal="right"/>
    </xf>
    <xf numFmtId="0" fontId="1" fillId="0" borderId="0" xfId="1"/>
    <xf numFmtId="0" fontId="15" fillId="0" borderId="0" xfId="1" applyFont="1"/>
    <xf numFmtId="0" fontId="1" fillId="0" borderId="0" xfId="1" applyAlignment="1">
      <alignment horizontal="left"/>
    </xf>
    <xf numFmtId="0" fontId="1" fillId="6" borderId="0" xfId="1" applyFill="1"/>
    <xf numFmtId="0" fontId="16" fillId="0" borderId="11" xfId="1" applyFont="1" applyBorder="1"/>
    <xf numFmtId="0" fontId="1" fillId="0" borderId="11" xfId="1" applyBorder="1"/>
    <xf numFmtId="0" fontId="14" fillId="0" borderId="0" xfId="1" applyFont="1"/>
    <xf numFmtId="164" fontId="17" fillId="0" borderId="0" xfId="2" applyNumberFormat="1" applyFont="1" applyFill="1" applyBorder="1"/>
    <xf numFmtId="43" fontId="17" fillId="0" borderId="0" xfId="2" applyFont="1" applyFill="1" applyBorder="1"/>
    <xf numFmtId="43" fontId="17" fillId="0" borderId="11" xfId="2" applyFont="1" applyFill="1" applyBorder="1"/>
    <xf numFmtId="165" fontId="0" fillId="0" borderId="0" xfId="2" applyNumberFormat="1" applyFont="1" applyAlignment="1">
      <alignment horizontal="left"/>
    </xf>
    <xf numFmtId="0" fontId="17" fillId="0" borderId="0" xfId="3" applyNumberFormat="1" applyFont="1" applyFill="1"/>
    <xf numFmtId="166" fontId="17" fillId="0" borderId="0" xfId="3" applyNumberFormat="1" applyFont="1" applyFill="1"/>
    <xf numFmtId="165" fontId="0" fillId="0" borderId="11" xfId="2" applyNumberFormat="1" applyFont="1" applyBorder="1" applyAlignment="1">
      <alignment horizontal="left"/>
    </xf>
    <xf numFmtId="166" fontId="17" fillId="0" borderId="11" xfId="3" applyNumberFormat="1" applyFont="1" applyFill="1" applyBorder="1"/>
    <xf numFmtId="0" fontId="1" fillId="0" borderId="11" xfId="1" applyBorder="1" applyAlignment="1">
      <alignment horizontal="left"/>
    </xf>
    <xf numFmtId="0" fontId="1" fillId="6" borderId="11" xfId="1" applyFill="1" applyBorder="1"/>
    <xf numFmtId="0" fontId="18" fillId="8" borderId="15" xfId="1" applyFont="1" applyFill="1" applyBorder="1" applyAlignment="1">
      <alignment horizontal="center" vertical="center"/>
    </xf>
    <xf numFmtId="0" fontId="18" fillId="8" borderId="16" xfId="1" applyFont="1" applyFill="1" applyBorder="1" applyAlignment="1">
      <alignment horizontal="center" vertical="center"/>
    </xf>
    <xf numFmtId="0" fontId="18" fillId="8" borderId="17" xfId="1" applyFont="1" applyFill="1" applyBorder="1" applyAlignment="1">
      <alignment horizontal="center" vertical="center"/>
    </xf>
    <xf numFmtId="0" fontId="18" fillId="8" borderId="13" xfId="1" applyFont="1" applyFill="1" applyBorder="1" applyAlignment="1">
      <alignment horizontal="center" vertical="center"/>
    </xf>
    <xf numFmtId="0" fontId="18" fillId="4" borderId="15" xfId="1" applyFont="1" applyFill="1" applyBorder="1" applyAlignment="1">
      <alignment horizontal="center" vertical="center"/>
    </xf>
    <xf numFmtId="0" fontId="19" fillId="4" borderId="16" xfId="1" applyFont="1" applyFill="1" applyBorder="1" applyAlignment="1">
      <alignment horizontal="center" vertical="center"/>
    </xf>
    <xf numFmtId="0" fontId="18" fillId="4" borderId="16" xfId="1" applyFont="1" applyFill="1" applyBorder="1" applyAlignment="1">
      <alignment horizontal="center" vertical="center"/>
    </xf>
    <xf numFmtId="0" fontId="19" fillId="4" borderId="18" xfId="1" applyFont="1" applyFill="1" applyBorder="1" applyAlignment="1">
      <alignment horizontal="center" vertical="center"/>
    </xf>
    <xf numFmtId="0" fontId="19" fillId="9" borderId="19" xfId="1" applyFont="1" applyFill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8" fillId="10" borderId="20" xfId="1" applyFont="1" applyFill="1" applyBorder="1" applyAlignment="1">
      <alignment horizontal="center" vertical="center"/>
    </xf>
    <xf numFmtId="0" fontId="18" fillId="10" borderId="21" xfId="1" applyFont="1" applyFill="1" applyBorder="1" applyAlignment="1">
      <alignment horizontal="center" vertical="center"/>
    </xf>
    <xf numFmtId="0" fontId="18" fillId="10" borderId="22" xfId="1" applyFont="1" applyFill="1" applyBorder="1" applyAlignment="1">
      <alignment horizontal="center" vertical="center"/>
    </xf>
    <xf numFmtId="0" fontId="18" fillId="10" borderId="23" xfId="1" applyFont="1" applyFill="1" applyBorder="1" applyAlignment="1">
      <alignment horizontal="center" vertical="center"/>
    </xf>
    <xf numFmtId="0" fontId="19" fillId="10" borderId="20" xfId="1" applyFont="1" applyFill="1" applyBorder="1" applyAlignment="1">
      <alignment horizontal="center" vertical="center"/>
    </xf>
    <xf numFmtId="0" fontId="19" fillId="10" borderId="21" xfId="1" applyFont="1" applyFill="1" applyBorder="1" applyAlignment="1">
      <alignment horizontal="center" vertical="center"/>
    </xf>
    <xf numFmtId="0" fontId="19" fillId="10" borderId="24" xfId="1" applyFont="1" applyFill="1" applyBorder="1" applyAlignment="1">
      <alignment horizontal="center" vertical="center"/>
    </xf>
    <xf numFmtId="0" fontId="19" fillId="10" borderId="25" xfId="1" applyFont="1" applyFill="1" applyBorder="1" applyAlignment="1">
      <alignment horizontal="center" vertical="center"/>
    </xf>
    <xf numFmtId="0" fontId="19" fillId="10" borderId="26" xfId="1" applyFont="1" applyFill="1" applyBorder="1" applyAlignment="1">
      <alignment horizontal="center" vertical="center"/>
    </xf>
    <xf numFmtId="0" fontId="18" fillId="11" borderId="27" xfId="1" applyFont="1" applyFill="1" applyBorder="1" applyAlignment="1">
      <alignment horizontal="center" vertical="center"/>
    </xf>
    <xf numFmtId="0" fontId="18" fillId="11" borderId="28" xfId="1" applyFont="1" applyFill="1" applyBorder="1" applyAlignment="1">
      <alignment horizontal="center" vertical="center"/>
    </xf>
    <xf numFmtId="0" fontId="18" fillId="11" borderId="29" xfId="1" applyFont="1" applyFill="1" applyBorder="1" applyAlignment="1">
      <alignment horizontal="center" vertical="center"/>
    </xf>
    <xf numFmtId="0" fontId="18" fillId="11" borderId="30" xfId="1" applyFont="1" applyFill="1" applyBorder="1" applyAlignment="1">
      <alignment horizontal="center" vertical="center"/>
    </xf>
    <xf numFmtId="0" fontId="18" fillId="11" borderId="31" xfId="1" applyFont="1" applyFill="1" applyBorder="1" applyAlignment="1">
      <alignment horizontal="center" vertical="center"/>
    </xf>
    <xf numFmtId="0" fontId="18" fillId="11" borderId="32" xfId="1" applyFont="1" applyFill="1" applyBorder="1" applyAlignment="1">
      <alignment horizontal="center" vertical="center"/>
    </xf>
    <xf numFmtId="0" fontId="18" fillId="11" borderId="33" xfId="1" applyFont="1" applyFill="1" applyBorder="1" applyAlignment="1">
      <alignment horizontal="center" vertical="center"/>
    </xf>
    <xf numFmtId="0" fontId="18" fillId="11" borderId="0" xfId="1" applyFont="1" applyFill="1" applyAlignment="1">
      <alignment horizontal="center" vertical="center"/>
    </xf>
    <xf numFmtId="0" fontId="18" fillId="11" borderId="34" xfId="1" applyFont="1" applyFill="1" applyBorder="1" applyAlignment="1">
      <alignment horizontal="center" vertical="center"/>
    </xf>
    <xf numFmtId="0" fontId="18" fillId="11" borderId="2" xfId="1" applyFont="1" applyFill="1" applyBorder="1" applyAlignment="1">
      <alignment horizontal="center" vertical="center"/>
    </xf>
    <xf numFmtId="0" fontId="18" fillId="11" borderId="4" xfId="1" applyFont="1" applyFill="1" applyBorder="1" applyAlignment="1">
      <alignment horizontal="center" vertical="center"/>
    </xf>
    <xf numFmtId="0" fontId="18" fillId="11" borderId="35" xfId="1" applyFont="1" applyFill="1" applyBorder="1" applyAlignment="1">
      <alignment horizontal="center" vertical="center"/>
    </xf>
    <xf numFmtId="0" fontId="18" fillId="11" borderId="36" xfId="1" applyFont="1" applyFill="1" applyBorder="1" applyAlignment="1">
      <alignment horizontal="center" vertical="center"/>
    </xf>
    <xf numFmtId="0" fontId="18" fillId="11" borderId="37" xfId="1" applyFont="1" applyFill="1" applyBorder="1" applyAlignment="1">
      <alignment horizontal="center" vertical="center"/>
    </xf>
    <xf numFmtId="0" fontId="18" fillId="11" borderId="38" xfId="1" applyFont="1" applyFill="1" applyBorder="1" applyAlignment="1">
      <alignment horizontal="center" vertical="center"/>
    </xf>
    <xf numFmtId="0" fontId="18" fillId="11" borderId="39" xfId="1" applyFont="1" applyFill="1" applyBorder="1" applyAlignment="1">
      <alignment horizontal="center" vertical="center"/>
    </xf>
    <xf numFmtId="0" fontId="18" fillId="11" borderId="40" xfId="1" applyFont="1" applyFill="1" applyBorder="1" applyAlignment="1">
      <alignment horizontal="center" vertical="center"/>
    </xf>
    <xf numFmtId="0" fontId="18" fillId="11" borderId="41" xfId="1" applyFont="1" applyFill="1" applyBorder="1" applyAlignment="1">
      <alignment horizontal="center" vertical="center"/>
    </xf>
    <xf numFmtId="0" fontId="18" fillId="11" borderId="42" xfId="1" applyFont="1" applyFill="1" applyBorder="1" applyAlignment="1">
      <alignment horizontal="center" vertical="center"/>
    </xf>
    <xf numFmtId="0" fontId="18" fillId="11" borderId="43" xfId="1" applyFont="1" applyFill="1" applyBorder="1" applyAlignment="1">
      <alignment horizontal="center" vertical="center"/>
    </xf>
    <xf numFmtId="0" fontId="18" fillId="11" borderId="44" xfId="1" applyFont="1" applyFill="1" applyBorder="1" applyAlignment="1">
      <alignment horizontal="center" vertical="center"/>
    </xf>
    <xf numFmtId="0" fontId="18" fillId="11" borderId="45" xfId="1" applyFont="1" applyFill="1" applyBorder="1" applyAlignment="1">
      <alignment horizontal="center" vertical="center"/>
    </xf>
    <xf numFmtId="0" fontId="1" fillId="11" borderId="28" xfId="1" applyFill="1" applyBorder="1" applyAlignment="1">
      <alignment horizontal="center" vertical="center"/>
    </xf>
    <xf numFmtId="0" fontId="18" fillId="11" borderId="46" xfId="1" applyFont="1" applyFill="1" applyBorder="1" applyAlignment="1">
      <alignment horizontal="center" vertical="center"/>
    </xf>
    <xf numFmtId="0" fontId="18" fillId="11" borderId="47" xfId="1" applyFont="1" applyFill="1" applyBorder="1" applyAlignment="1">
      <alignment horizontal="center" vertical="center"/>
    </xf>
    <xf numFmtId="0" fontId="18" fillId="11" borderId="9" xfId="1" applyFont="1" applyFill="1" applyBorder="1" applyAlignment="1">
      <alignment horizontal="center" vertical="center"/>
    </xf>
    <xf numFmtId="0" fontId="18" fillId="11" borderId="1" xfId="1" applyFont="1" applyFill="1" applyBorder="1" applyAlignment="1">
      <alignment horizontal="center" vertical="center"/>
    </xf>
    <xf numFmtId="0" fontId="18" fillId="11" borderId="48" xfId="1" applyFont="1" applyFill="1" applyBorder="1" applyAlignment="1">
      <alignment horizontal="center" vertical="center"/>
    </xf>
    <xf numFmtId="0" fontId="18" fillId="11" borderId="49" xfId="1" applyFont="1" applyFill="1" applyBorder="1" applyAlignment="1">
      <alignment horizontal="center" vertical="center"/>
    </xf>
    <xf numFmtId="0" fontId="18" fillId="11" borderId="50" xfId="1" applyFont="1" applyFill="1" applyBorder="1" applyAlignment="1">
      <alignment horizontal="center" vertical="center"/>
    </xf>
    <xf numFmtId="0" fontId="18" fillId="11" borderId="51" xfId="1" applyFont="1" applyFill="1" applyBorder="1" applyAlignment="1">
      <alignment horizontal="center" vertical="center"/>
    </xf>
    <xf numFmtId="0" fontId="18" fillId="11" borderId="52" xfId="1" applyFont="1" applyFill="1" applyBorder="1" applyAlignment="1">
      <alignment horizontal="center" vertical="center"/>
    </xf>
    <xf numFmtId="0" fontId="18" fillId="11" borderId="53" xfId="1" applyFont="1" applyFill="1" applyBorder="1" applyAlignment="1">
      <alignment horizontal="center" vertical="center"/>
    </xf>
    <xf numFmtId="0" fontId="18" fillId="11" borderId="11" xfId="1" applyFont="1" applyFill="1" applyBorder="1" applyAlignment="1">
      <alignment horizontal="center" vertical="center"/>
    </xf>
    <xf numFmtId="0" fontId="18" fillId="11" borderId="54" xfId="1" applyFont="1" applyFill="1" applyBorder="1" applyAlignment="1">
      <alignment horizontal="center" vertical="center"/>
    </xf>
    <xf numFmtId="0" fontId="18" fillId="11" borderId="55" xfId="1" applyFont="1" applyFill="1" applyBorder="1" applyAlignment="1">
      <alignment horizontal="center" vertical="center"/>
    </xf>
    <xf numFmtId="0" fontId="18" fillId="11" borderId="56" xfId="1" applyFont="1" applyFill="1" applyBorder="1" applyAlignment="1">
      <alignment horizontal="center" vertical="center"/>
    </xf>
    <xf numFmtId="0" fontId="18" fillId="11" borderId="57" xfId="1" applyFont="1" applyFill="1" applyBorder="1" applyAlignment="1">
      <alignment horizontal="center" vertical="center"/>
    </xf>
    <xf numFmtId="0" fontId="18" fillId="11" borderId="6" xfId="1" applyFont="1" applyFill="1" applyBorder="1" applyAlignment="1">
      <alignment horizontal="center" vertical="center"/>
    </xf>
    <xf numFmtId="0" fontId="18" fillId="11" borderId="7" xfId="1" applyFont="1" applyFill="1" applyBorder="1" applyAlignment="1">
      <alignment horizontal="center" vertical="center"/>
    </xf>
    <xf numFmtId="0" fontId="18" fillId="11" borderId="3" xfId="1" applyFont="1" applyFill="1" applyBorder="1" applyAlignment="1">
      <alignment horizontal="center" vertical="center"/>
    </xf>
    <xf numFmtId="0" fontId="6" fillId="3" borderId="6" xfId="0" applyFont="1" applyFill="1" applyBorder="1" applyAlignment="1" applyProtection="1">
      <alignment horizontal="left"/>
    </xf>
    <xf numFmtId="0" fontId="6" fillId="3" borderId="4" xfId="0" applyFont="1" applyFill="1" applyBorder="1" applyAlignment="1" applyProtection="1">
      <alignment horizontal="left"/>
    </xf>
    <xf numFmtId="0" fontId="6" fillId="3" borderId="5" xfId="0" applyFont="1" applyFill="1" applyBorder="1" applyAlignment="1" applyProtection="1">
      <alignment horizontal="left"/>
    </xf>
    <xf numFmtId="0" fontId="11" fillId="0" borderId="0" xfId="0" applyFont="1" applyAlignment="1" applyProtection="1">
      <alignment horizontal="right" vertical="center" wrapText="1"/>
    </xf>
    <xf numFmtId="0" fontId="11" fillId="0" borderId="0" xfId="0" applyFont="1" applyAlignment="1" applyProtection="1">
      <alignment horizontal="left"/>
    </xf>
    <xf numFmtId="0" fontId="11" fillId="0" borderId="0" xfId="0" applyFont="1" applyBorder="1" applyAlignment="1" applyProtection="1">
      <alignment horizontal="right"/>
    </xf>
    <xf numFmtId="0" fontId="3" fillId="0" borderId="0" xfId="0" applyFont="1" applyAlignment="1" applyProtection="1">
      <alignment horizontal="center"/>
    </xf>
    <xf numFmtId="0" fontId="11" fillId="0" borderId="3" xfId="0" applyFont="1" applyBorder="1" applyAlignment="1" applyProtection="1">
      <alignment horizontal="right"/>
    </xf>
    <xf numFmtId="0" fontId="11" fillId="0" borderId="1" xfId="0" applyFont="1" applyBorder="1" applyAlignment="1" applyProtection="1">
      <alignment horizontal="left"/>
      <protection locked="0"/>
    </xf>
    <xf numFmtId="0" fontId="1" fillId="7" borderId="12" xfId="1" applyFill="1" applyBorder="1" applyAlignment="1">
      <alignment horizontal="left" wrapText="1"/>
    </xf>
    <xf numFmtId="0" fontId="1" fillId="7" borderId="13" xfId="1" applyFill="1" applyBorder="1" applyAlignment="1">
      <alignment horizontal="left" wrapText="1"/>
    </xf>
    <xf numFmtId="0" fontId="1" fillId="7" borderId="14" xfId="1" applyFill="1" applyBorder="1" applyAlignment="1">
      <alignment horizontal="left" wrapText="1"/>
    </xf>
    <xf numFmtId="0" fontId="18" fillId="12" borderId="57" xfId="1" applyFont="1" applyFill="1" applyBorder="1" applyAlignment="1">
      <alignment horizontal="center" vertical="center"/>
    </xf>
    <xf numFmtId="0" fontId="18" fillId="12" borderId="6" xfId="1" applyFont="1" applyFill="1" applyBorder="1" applyAlignment="1">
      <alignment horizontal="center" vertical="center"/>
    </xf>
    <xf numFmtId="0" fontId="18" fillId="12" borderId="58" xfId="1" applyFont="1" applyFill="1" applyBorder="1" applyAlignment="1">
      <alignment horizontal="center" vertical="center"/>
    </xf>
    <xf numFmtId="0" fontId="18" fillId="12" borderId="59" xfId="1" applyFont="1" applyFill="1" applyBorder="1" applyAlignment="1">
      <alignment horizontal="center" vertical="center"/>
    </xf>
    <xf numFmtId="0" fontId="18" fillId="12" borderId="60" xfId="1" applyFont="1" applyFill="1" applyBorder="1" applyAlignment="1">
      <alignment horizontal="center" vertical="center"/>
    </xf>
    <xf numFmtId="0" fontId="18" fillId="12" borderId="39" xfId="1" applyFont="1" applyFill="1" applyBorder="1" applyAlignment="1">
      <alignment horizontal="center" vertical="center"/>
    </xf>
    <xf numFmtId="0" fontId="18" fillId="12" borderId="40" xfId="1" applyFont="1" applyFill="1" applyBorder="1" applyAlignment="1">
      <alignment horizontal="center" vertical="center"/>
    </xf>
    <xf numFmtId="0" fontId="18" fillId="12" borderId="43" xfId="1" applyFont="1" applyFill="1" applyBorder="1" applyAlignment="1">
      <alignment horizontal="center" vertical="center"/>
    </xf>
    <xf numFmtId="0" fontId="18" fillId="12" borderId="44" xfId="1" applyFont="1" applyFill="1" applyBorder="1" applyAlignment="1">
      <alignment horizontal="center" vertical="center"/>
    </xf>
    <xf numFmtId="0" fontId="18" fillId="12" borderId="45" xfId="1" applyFont="1" applyFill="1" applyBorder="1" applyAlignment="1">
      <alignment horizontal="center" vertical="center"/>
    </xf>
    <xf numFmtId="0" fontId="18" fillId="12" borderId="34" xfId="1" applyFont="1" applyFill="1" applyBorder="1" applyAlignment="1">
      <alignment horizontal="center" vertical="center"/>
    </xf>
    <xf numFmtId="0" fontId="18" fillId="12" borderId="2" xfId="1" applyFont="1" applyFill="1" applyBorder="1" applyAlignment="1">
      <alignment horizontal="center" vertical="center"/>
    </xf>
    <xf numFmtId="0" fontId="18" fillId="12" borderId="4" xfId="1" applyFont="1" applyFill="1" applyBorder="1" applyAlignment="1">
      <alignment horizontal="center" vertical="center"/>
    </xf>
    <xf numFmtId="0" fontId="18" fillId="12" borderId="35" xfId="1" applyFont="1" applyFill="1" applyBorder="1" applyAlignment="1">
      <alignment horizontal="center" vertical="center"/>
    </xf>
    <xf numFmtId="0" fontId="1" fillId="12" borderId="2" xfId="1" applyFill="1" applyBorder="1" applyAlignment="1">
      <alignment horizontal="center" vertical="center"/>
    </xf>
    <xf numFmtId="0" fontId="18" fillId="12" borderId="36" xfId="1" applyFont="1" applyFill="1" applyBorder="1" applyAlignment="1">
      <alignment horizontal="center" vertical="center"/>
    </xf>
    <xf numFmtId="0" fontId="18" fillId="12" borderId="37" xfId="1" applyFont="1" applyFill="1" applyBorder="1" applyAlignment="1">
      <alignment horizontal="center" vertical="center"/>
    </xf>
    <xf numFmtId="0" fontId="18" fillId="12" borderId="38" xfId="1" applyFont="1" applyFill="1" applyBorder="1" applyAlignment="1">
      <alignment horizontal="center" vertical="center"/>
    </xf>
    <xf numFmtId="0" fontId="18" fillId="12" borderId="27" xfId="1" applyFont="1" applyFill="1" applyBorder="1" applyAlignment="1">
      <alignment horizontal="center" vertical="center"/>
    </xf>
    <xf numFmtId="0" fontId="18" fillId="12" borderId="28" xfId="1" applyFont="1" applyFill="1" applyBorder="1" applyAlignment="1">
      <alignment horizontal="center" vertical="center"/>
    </xf>
    <xf numFmtId="0" fontId="18" fillId="12" borderId="29" xfId="1" applyFont="1" applyFill="1" applyBorder="1" applyAlignment="1">
      <alignment horizontal="center" vertical="center"/>
    </xf>
    <xf numFmtId="0" fontId="18" fillId="12" borderId="30" xfId="1" applyFont="1" applyFill="1" applyBorder="1" applyAlignment="1">
      <alignment horizontal="center" vertical="center"/>
    </xf>
    <xf numFmtId="0" fontId="18" fillId="12" borderId="31" xfId="1" applyFont="1" applyFill="1" applyBorder="1" applyAlignment="1">
      <alignment horizontal="center" vertical="center"/>
    </xf>
    <xf numFmtId="0" fontId="18" fillId="12" borderId="32" xfId="1" applyFont="1" applyFill="1" applyBorder="1" applyAlignment="1">
      <alignment horizontal="center" vertical="center"/>
    </xf>
    <xf numFmtId="0" fontId="18" fillId="12" borderId="33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11" borderId="0" xfId="1" applyFont="1" applyFill="1" applyAlignment="1">
      <alignment horizontal="center" vertical="center"/>
    </xf>
  </cellXfs>
  <cellStyles count="4">
    <cellStyle name="Comma 2" xfId="2" xr:uid="{FAAD070E-EBCD-4DBE-94E2-D52414463193}"/>
    <cellStyle name="Normal" xfId="0" builtinId="0"/>
    <cellStyle name="Normal 2" xfId="1" xr:uid="{E25647DE-089B-4A58-9D4D-F5359752DFA5}"/>
    <cellStyle name="Percent 2" xfId="3" xr:uid="{53442E39-BC3B-46E3-87AC-E3A0CD02B4DB}"/>
  </cellStyles>
  <dxfs count="1"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Mark'!$H$8:$H$18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'Input Mark'!$I$8:$I$18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2.7777777777777776E-2</c:v>
                </c:pt>
                <c:pt idx="2">
                  <c:v>0.25</c:v>
                </c:pt>
                <c:pt idx="3">
                  <c:v>0.27777777777777779</c:v>
                </c:pt>
                <c:pt idx="4">
                  <c:v>2.7777777777777776E-2</c:v>
                </c:pt>
                <c:pt idx="5">
                  <c:v>0.1388888888888889</c:v>
                </c:pt>
                <c:pt idx="6">
                  <c:v>2.7777777777777776E-2</c:v>
                </c:pt>
                <c:pt idx="7">
                  <c:v>0.1388888888888889</c:v>
                </c:pt>
                <c:pt idx="8">
                  <c:v>0</c:v>
                </c:pt>
                <c:pt idx="9">
                  <c:v>2.7777777777777776E-2</c:v>
                </c:pt>
                <c:pt idx="10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8-42FE-9982-0298214D0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384674600"/>
        <c:axId val="384676952"/>
      </c:barChart>
      <c:catAx>
        <c:axId val="38467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76952"/>
        <c:crosses val="autoZero"/>
        <c:auto val="1"/>
        <c:lblAlgn val="ctr"/>
        <c:lblOffset val="100"/>
        <c:noMultiLvlLbl val="0"/>
      </c:catAx>
      <c:valAx>
        <c:axId val="384676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746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82868-5111-4F8D-9100-0D4FA9D17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25</xdr:row>
      <xdr:rowOff>66675</xdr:rowOff>
    </xdr:from>
    <xdr:to>
      <xdr:col>10</xdr:col>
      <xdr:colOff>485775</xdr:colOff>
      <xdr:row>32</xdr:row>
      <xdr:rowOff>57150</xdr:rowOff>
    </xdr:to>
    <xdr:sp macro="" textlink="">
      <xdr:nvSpPr>
        <xdr:cNvPr id="3" name="Down Arrow 1">
          <a:extLst>
            <a:ext uri="{FF2B5EF4-FFF2-40B4-BE49-F238E27FC236}">
              <a16:creationId xmlns:a16="http://schemas.microsoft.com/office/drawing/2014/main" id="{FF5F5E91-B048-47F3-A71F-D8CB7E0AD8CC}"/>
            </a:ext>
          </a:extLst>
        </xdr:cNvPr>
        <xdr:cNvSpPr/>
      </xdr:nvSpPr>
      <xdr:spPr>
        <a:xfrm>
          <a:off x="8039100" y="5029200"/>
          <a:ext cx="990600" cy="132588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228600</xdr:colOff>
      <xdr:row>20</xdr:row>
      <xdr:rowOff>57151</xdr:rowOff>
    </xdr:from>
    <xdr:to>
      <xdr:col>10</xdr:col>
      <xdr:colOff>647700</xdr:colOff>
      <xdr:row>24</xdr:row>
      <xdr:rowOff>95251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DCC139A-4D2B-4238-86CE-7759E70485DC}"/>
            </a:ext>
          </a:extLst>
        </xdr:cNvPr>
        <xdr:cNvSpPr txBox="1"/>
      </xdr:nvSpPr>
      <xdr:spPr>
        <a:xfrm>
          <a:off x="7856220" y="4069081"/>
          <a:ext cx="13335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200" b="1">
              <a:solidFill>
                <a:srgbClr val="FF0000"/>
              </a:solidFill>
            </a:rPr>
            <a:t>New for Jan2020 semester, please read!</a:t>
          </a:r>
        </a:p>
      </xdr:txBody>
    </xdr:sp>
    <xdr:clientData/>
  </xdr:twoCellAnchor>
  <xdr:twoCellAnchor>
    <xdr:from>
      <xdr:col>2</xdr:col>
      <xdr:colOff>512445</xdr:colOff>
      <xdr:row>32</xdr:row>
      <xdr:rowOff>125730</xdr:rowOff>
    </xdr:from>
    <xdr:to>
      <xdr:col>12</xdr:col>
      <xdr:colOff>150495</xdr:colOff>
      <xdr:row>49</xdr:row>
      <xdr:rowOff>53340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BA78A8D-1A0F-4CDF-A784-8DE6528D3AC9}"/>
            </a:ext>
          </a:extLst>
        </xdr:cNvPr>
        <xdr:cNvSpPr txBox="1"/>
      </xdr:nvSpPr>
      <xdr:spPr>
        <a:xfrm>
          <a:off x="2566035" y="6417945"/>
          <a:ext cx="8153400" cy="31870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Each marker must check ALL Turnitin reports, and provide a short explanation of finding/action for only TMA or GBA assignment with unusually high Turnitin scores. Note that there is NO fixed threshold to define a high or low Turnitin score, as it depends on the characteristics of the assignment (e.g., length of the report, nature of the assignment, etc.). </a:t>
          </a:r>
        </a:p>
        <a:p>
          <a:endParaRPr lang="en-SG" sz="1100"/>
        </a:p>
        <a:p>
          <a:r>
            <a:rPr lang="en-SG" sz="1100"/>
            <a:t>For example, if most students have a score less than 20%, and now you see a report with 35% Turnitin score, you should explain why the score is so different. Some possible finding/actions include:</a:t>
          </a:r>
        </a:p>
        <a:p>
          <a:r>
            <a:rPr lang="en-SG" sz="1100"/>
            <a:t>(1) student copied assignment questions into the report.</a:t>
          </a:r>
        </a:p>
        <a:p>
          <a:r>
            <a:rPr lang="en-SG" sz="1100"/>
            <a:t>(2j student has a set of standard references commonly used by others</a:t>
          </a:r>
        </a:p>
        <a:p>
          <a:r>
            <a:rPr lang="en-SG" sz="1100"/>
            <a:t>(3) student has a large chunk of text cited using verbatim quote</a:t>
          </a:r>
        </a:p>
        <a:p>
          <a:r>
            <a:rPr lang="en-SG" sz="1100"/>
            <a:t>(4) student included an article as supplement of assignment</a:t>
          </a:r>
        </a:p>
        <a:p>
          <a:r>
            <a:rPr lang="en-SG" sz="1100"/>
            <a:t>(5) student did not use good paraphrasing technique, and you has penalised the work with mark deduction</a:t>
          </a:r>
        </a:p>
        <a:p>
          <a:r>
            <a:rPr lang="en-SG" sz="1100"/>
            <a:t>(6) suspected plagiarism case. You have submitted it to the exam department for investigation.</a:t>
          </a:r>
        </a:p>
        <a:p>
          <a:endParaRPr lang="en-SG" sz="1100"/>
        </a:p>
        <a:p>
          <a:endParaRPr lang="en-SG" sz="1100"/>
        </a:p>
        <a:p>
          <a:r>
            <a:rPr lang="en-SG" sz="1100"/>
            <a:t>Format for reporting cases with high Turnitin score</a:t>
          </a:r>
        </a:p>
        <a:p>
          <a:r>
            <a:rPr lang="en-SG" sz="1100"/>
            <a:t>Student name, pi number, Turnitin score, Action/finding</a:t>
          </a:r>
        </a:p>
        <a:p>
          <a:endParaRPr lang="en-SG" sz="1100"/>
        </a:p>
        <a:p>
          <a:r>
            <a:rPr lang="en-SG" sz="1100"/>
            <a:t>Course coordinator will need to verify marker submission. HoP will do random sampling of such cases to check.</a:t>
          </a:r>
        </a:p>
        <a:p>
          <a:endParaRPr lang="en-SG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5"/>
  <sheetViews>
    <sheetView tabSelected="1" topLeftCell="A13" zoomScale="85" zoomScaleNormal="85" workbookViewId="0">
      <selection activeCell="M23" sqref="M23"/>
    </sheetView>
  </sheetViews>
  <sheetFormatPr defaultColWidth="9.140625" defaultRowHeight="12.75"/>
  <cols>
    <col min="1" max="1" width="4.85546875" style="3" customWidth="1"/>
    <col min="2" max="2" width="27.42578125" style="3" customWidth="1"/>
    <col min="3" max="4" width="11.42578125" style="3" customWidth="1"/>
    <col min="5" max="5" width="9.42578125" style="3" customWidth="1"/>
    <col min="6" max="7" width="8.42578125" style="3" customWidth="1"/>
    <col min="8" max="8" width="7.42578125" style="3" customWidth="1"/>
    <col min="9" max="9" width="12.42578125" style="3" customWidth="1"/>
    <col min="10" max="12" width="9.85546875" style="3" customWidth="1"/>
    <col min="13" max="13" width="18" style="3" customWidth="1"/>
    <col min="14" max="16384" width="9.140625" style="3"/>
  </cols>
  <sheetData>
    <row r="1" spans="1:18" ht="15">
      <c r="A1" s="144" t="s">
        <v>3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2"/>
    </row>
    <row r="3" spans="1:18" ht="20.100000000000001" customHeight="1">
      <c r="A3" s="142" t="s">
        <v>4</v>
      </c>
      <c r="B3" s="142"/>
      <c r="C3" s="146" t="s">
        <v>21</v>
      </c>
      <c r="D3" s="146"/>
      <c r="E3" s="146"/>
      <c r="F3" s="146"/>
      <c r="G3" s="146"/>
      <c r="H3" s="146"/>
      <c r="I3" s="38"/>
      <c r="J3" s="4"/>
      <c r="K3" s="4"/>
      <c r="L3" s="4"/>
      <c r="O3" s="5"/>
    </row>
    <row r="4" spans="1:18" ht="24.95" customHeight="1">
      <c r="A4" s="142" t="s">
        <v>5</v>
      </c>
      <c r="B4" s="142"/>
      <c r="C4" s="39">
        <v>44809</v>
      </c>
      <c r="D4" s="40"/>
      <c r="E4" s="41"/>
      <c r="F4" s="42"/>
      <c r="G4" s="145" t="s">
        <v>6</v>
      </c>
      <c r="H4" s="145"/>
      <c r="I4" s="43">
        <f>C4+14</f>
        <v>44823</v>
      </c>
    </row>
    <row r="5" spans="1:18" ht="24.95" customHeight="1">
      <c r="A5" s="142" t="s">
        <v>9</v>
      </c>
      <c r="B5" s="142"/>
      <c r="C5" s="54" t="s">
        <v>22</v>
      </c>
      <c r="D5" s="44"/>
      <c r="E5" s="44"/>
      <c r="F5" s="44"/>
      <c r="G5" s="143" t="s">
        <v>7</v>
      </c>
      <c r="H5" s="143"/>
      <c r="I5" s="45" t="s">
        <v>24</v>
      </c>
    </row>
    <row r="6" spans="1:18" ht="7.5" customHeight="1">
      <c r="A6" s="46"/>
      <c r="B6" s="46"/>
      <c r="C6" s="47"/>
      <c r="D6" s="42"/>
      <c r="E6" s="48"/>
      <c r="F6" s="48"/>
      <c r="G6" s="49"/>
      <c r="H6" s="49"/>
      <c r="I6" s="50"/>
    </row>
    <row r="7" spans="1:18" ht="24.95" customHeight="1">
      <c r="A7" s="51" t="s">
        <v>11</v>
      </c>
      <c r="B7" s="51"/>
      <c r="C7" s="54" t="s">
        <v>23</v>
      </c>
      <c r="D7" s="52"/>
      <c r="E7" s="52"/>
      <c r="F7" s="48"/>
      <c r="G7" s="141" t="s">
        <v>10</v>
      </c>
      <c r="H7" s="141"/>
      <c r="I7" s="53"/>
    </row>
    <row r="8" spans="1:18" ht="24.95" customHeight="1">
      <c r="A8" s="10"/>
      <c r="B8" s="10"/>
      <c r="C8" s="19"/>
      <c r="D8" s="7"/>
      <c r="E8" s="7"/>
      <c r="G8" s="9"/>
      <c r="H8" s="9"/>
      <c r="I8" s="6"/>
      <c r="J8" s="6"/>
      <c r="K8" s="6"/>
      <c r="L8" s="6"/>
      <c r="M8" s="20"/>
    </row>
    <row r="10" spans="1:18">
      <c r="A10" s="24" t="s">
        <v>20</v>
      </c>
      <c r="B10" s="24"/>
      <c r="C10" s="24"/>
      <c r="D10" s="24"/>
      <c r="E10" s="24"/>
      <c r="F10" s="25"/>
      <c r="G10" s="25"/>
      <c r="H10" s="25"/>
      <c r="I10" s="25"/>
      <c r="J10" s="25"/>
      <c r="K10" s="25"/>
      <c r="L10" s="25"/>
      <c r="M10" s="25"/>
    </row>
    <row r="11" spans="1:18" ht="31.5" customHeight="1">
      <c r="A11" s="29" t="s">
        <v>0</v>
      </c>
      <c r="B11" s="138" t="s">
        <v>2</v>
      </c>
      <c r="C11" s="138"/>
      <c r="D11" s="29" t="s">
        <v>1</v>
      </c>
      <c r="E11" s="36" t="s">
        <v>13</v>
      </c>
      <c r="F11" s="37" t="s">
        <v>8</v>
      </c>
    </row>
    <row r="12" spans="1:18" s="8" customFormat="1" ht="15" customHeight="1">
      <c r="A12" s="30">
        <v>1</v>
      </c>
      <c r="B12" s="31" t="s">
        <v>14</v>
      </c>
      <c r="C12" s="32"/>
      <c r="D12" s="28" t="s">
        <v>17</v>
      </c>
      <c r="E12" s="55">
        <v>53</v>
      </c>
      <c r="F12" s="35"/>
      <c r="G12" s="1"/>
      <c r="H12" s="1"/>
      <c r="I12" s="1"/>
      <c r="J12" s="1"/>
    </row>
    <row r="13" spans="1:18" s="8" customFormat="1" ht="15" customHeight="1">
      <c r="A13" s="30">
        <v>2</v>
      </c>
      <c r="B13" s="26" t="s">
        <v>15</v>
      </c>
      <c r="C13" s="27"/>
      <c r="D13" s="28" t="s">
        <v>18</v>
      </c>
      <c r="E13" s="55">
        <v>44</v>
      </c>
      <c r="F13" s="35"/>
      <c r="G13" s="1"/>
      <c r="H13" s="1"/>
      <c r="I13" s="1"/>
      <c r="J13" s="1"/>
    </row>
    <row r="14" spans="1:18" s="8" customFormat="1" ht="15" customHeight="1">
      <c r="A14" s="30">
        <v>3</v>
      </c>
      <c r="B14" s="33" t="s">
        <v>16</v>
      </c>
      <c r="C14" s="34"/>
      <c r="D14" s="28" t="s">
        <v>19</v>
      </c>
      <c r="E14" s="55">
        <v>51</v>
      </c>
      <c r="F14" s="35"/>
      <c r="G14" s="1"/>
      <c r="H14" s="1"/>
      <c r="I14" s="1"/>
      <c r="J14" s="1"/>
    </row>
    <row r="15" spans="1:18" s="8" customFormat="1" ht="15" customHeight="1">
      <c r="A15" s="16"/>
      <c r="B15" s="17"/>
      <c r="C15" s="17"/>
      <c r="D15" s="15"/>
      <c r="E15" s="18"/>
      <c r="F15" s="18"/>
      <c r="G15" s="18"/>
      <c r="H15" s="12"/>
      <c r="I15" s="13"/>
      <c r="J15" s="13"/>
      <c r="K15" s="13"/>
      <c r="L15" s="13"/>
      <c r="M15" s="14"/>
      <c r="N15" s="1"/>
      <c r="O15" s="1"/>
      <c r="P15" s="1"/>
      <c r="Q15" s="1"/>
      <c r="R15" s="1"/>
    </row>
    <row r="16" spans="1:18" s="8" customFormat="1" ht="15" customHeight="1">
      <c r="A16" s="16"/>
      <c r="B16" s="21"/>
      <c r="C16" s="21"/>
      <c r="D16" s="15"/>
      <c r="E16" s="18"/>
      <c r="F16" s="18"/>
      <c r="G16" s="11"/>
      <c r="H16" s="12"/>
      <c r="I16" s="13"/>
      <c r="J16" s="13"/>
      <c r="K16" s="13"/>
      <c r="L16" s="13"/>
      <c r="M16" s="14"/>
      <c r="N16" s="1"/>
      <c r="O16" s="1"/>
      <c r="P16" s="1"/>
      <c r="Q16" s="1"/>
      <c r="R16" s="1"/>
    </row>
    <row r="17" spans="1:11">
      <c r="A17" s="22" t="s">
        <v>12</v>
      </c>
      <c r="B17" s="22"/>
      <c r="C17" s="22"/>
      <c r="D17" s="22"/>
      <c r="E17" s="22"/>
      <c r="F17" s="23"/>
    </row>
    <row r="18" spans="1:11" ht="31.5" customHeight="1">
      <c r="A18" s="29" t="s">
        <v>0</v>
      </c>
      <c r="B18" s="139" t="s">
        <v>2</v>
      </c>
      <c r="C18" s="140"/>
      <c r="D18" s="29" t="s">
        <v>1</v>
      </c>
      <c r="E18" s="36" t="s">
        <v>13</v>
      </c>
      <c r="F18" s="37" t="s">
        <v>8</v>
      </c>
    </row>
    <row r="19" spans="1:11" s="8" customFormat="1" ht="15">
      <c r="A19" s="30">
        <v>1</v>
      </c>
      <c r="B19" s="57" t="s">
        <v>25</v>
      </c>
      <c r="C19" s="58"/>
      <c r="D19" s="57" t="s">
        <v>26</v>
      </c>
      <c r="E19" s="56"/>
      <c r="F19" s="35"/>
      <c r="G19" s="1"/>
      <c r="H19" s="1"/>
      <c r="I19" s="1"/>
      <c r="J19" s="1"/>
      <c r="K19" s="1"/>
    </row>
    <row r="20" spans="1:11" s="8" customFormat="1" ht="15">
      <c r="A20" s="30">
        <v>2</v>
      </c>
      <c r="B20" s="57" t="s">
        <v>27</v>
      </c>
      <c r="C20" s="58"/>
      <c r="D20" s="57" t="s">
        <v>28</v>
      </c>
      <c r="E20" s="56"/>
      <c r="F20" s="35"/>
      <c r="G20" s="1"/>
      <c r="H20" s="1"/>
      <c r="I20" s="1"/>
      <c r="J20" s="1"/>
      <c r="K20" s="1"/>
    </row>
    <row r="21" spans="1:11" s="8" customFormat="1" ht="15">
      <c r="A21" s="30">
        <v>3</v>
      </c>
      <c r="B21" s="57" t="s">
        <v>29</v>
      </c>
      <c r="C21" s="58"/>
      <c r="D21" s="57" t="s">
        <v>30</v>
      </c>
      <c r="E21" s="56"/>
      <c r="F21" s="35"/>
      <c r="G21" s="1"/>
      <c r="H21" s="1"/>
      <c r="I21" s="1"/>
      <c r="J21" s="1"/>
      <c r="K21" s="1"/>
    </row>
    <row r="22" spans="1:11" s="8" customFormat="1" ht="15">
      <c r="A22" s="30">
        <v>4</v>
      </c>
      <c r="B22" s="57" t="s">
        <v>31</v>
      </c>
      <c r="C22" s="58"/>
      <c r="D22" s="57" t="s">
        <v>32</v>
      </c>
      <c r="E22" s="56"/>
      <c r="F22" s="35"/>
      <c r="G22" s="1"/>
      <c r="H22" s="1"/>
      <c r="I22" s="1"/>
      <c r="J22" s="1"/>
      <c r="K22" s="1"/>
    </row>
    <row r="23" spans="1:11" s="8" customFormat="1" ht="15">
      <c r="A23" s="30">
        <v>5</v>
      </c>
      <c r="B23" s="57" t="s">
        <v>33</v>
      </c>
      <c r="C23" s="58"/>
      <c r="D23" s="57" t="s">
        <v>34</v>
      </c>
      <c r="E23" s="56"/>
      <c r="F23" s="35"/>
      <c r="G23" s="1"/>
      <c r="H23" s="1"/>
      <c r="I23" s="1"/>
      <c r="J23" s="1"/>
      <c r="K23" s="1"/>
    </row>
    <row r="24" spans="1:11" s="8" customFormat="1" ht="15">
      <c r="A24" s="30">
        <v>6</v>
      </c>
      <c r="B24" s="57" t="s">
        <v>35</v>
      </c>
      <c r="C24" s="58"/>
      <c r="D24" s="57" t="s">
        <v>36</v>
      </c>
      <c r="E24" s="56"/>
      <c r="F24" s="35"/>
      <c r="G24" s="1"/>
      <c r="H24" s="1"/>
      <c r="I24" s="1"/>
      <c r="J24" s="1"/>
      <c r="K24" s="1"/>
    </row>
    <row r="25" spans="1:11" s="8" customFormat="1" ht="27">
      <c r="A25" s="30">
        <v>7</v>
      </c>
      <c r="B25" s="57" t="s">
        <v>37</v>
      </c>
      <c r="C25" s="58"/>
      <c r="D25" s="57" t="s">
        <v>38</v>
      </c>
      <c r="E25" s="56"/>
      <c r="F25" s="35"/>
      <c r="G25" s="1"/>
      <c r="H25" s="1"/>
      <c r="I25" s="1"/>
      <c r="J25" s="1"/>
      <c r="K25" s="1"/>
    </row>
    <row r="26" spans="1:11" s="8" customFormat="1" ht="15">
      <c r="A26" s="30">
        <v>8</v>
      </c>
      <c r="B26" s="57" t="s">
        <v>39</v>
      </c>
      <c r="C26" s="58"/>
      <c r="D26" s="57" t="s">
        <v>40</v>
      </c>
      <c r="E26" s="56"/>
      <c r="F26" s="35"/>
      <c r="G26" s="1"/>
      <c r="H26" s="1"/>
      <c r="I26" s="1"/>
      <c r="J26" s="1"/>
      <c r="K26" s="1"/>
    </row>
    <row r="27" spans="1:11" s="8" customFormat="1" ht="15">
      <c r="A27" s="30">
        <v>9</v>
      </c>
      <c r="B27" s="57" t="s">
        <v>41</v>
      </c>
      <c r="C27" s="58"/>
      <c r="D27" s="57" t="s">
        <v>42</v>
      </c>
      <c r="E27" s="56"/>
      <c r="F27" s="35"/>
      <c r="G27" s="1"/>
      <c r="H27" s="1"/>
      <c r="I27" s="1"/>
      <c r="J27" s="1"/>
      <c r="K27" s="1"/>
    </row>
    <row r="28" spans="1:11" s="8" customFormat="1" ht="15">
      <c r="A28" s="30">
        <v>10</v>
      </c>
      <c r="B28" s="57" t="s">
        <v>43</v>
      </c>
      <c r="C28" s="58"/>
      <c r="D28" s="57" t="s">
        <v>44</v>
      </c>
      <c r="E28" s="56"/>
      <c r="F28" s="35"/>
      <c r="G28" s="1"/>
      <c r="H28" s="1"/>
      <c r="I28" s="1"/>
      <c r="J28" s="1"/>
      <c r="K28" s="1"/>
    </row>
    <row r="29" spans="1:11" s="8" customFormat="1" ht="15">
      <c r="A29" s="30">
        <v>11</v>
      </c>
      <c r="B29" s="57" t="s">
        <v>45</v>
      </c>
      <c r="C29" s="58"/>
      <c r="D29" s="57" t="s">
        <v>46</v>
      </c>
      <c r="E29" s="56"/>
      <c r="F29" s="35"/>
      <c r="G29" s="1"/>
      <c r="H29" s="1"/>
      <c r="I29" s="1"/>
      <c r="J29" s="1"/>
      <c r="K29" s="1"/>
    </row>
    <row r="30" spans="1:11" s="8" customFormat="1" ht="15">
      <c r="A30" s="30">
        <v>12</v>
      </c>
      <c r="B30" s="57" t="s">
        <v>47</v>
      </c>
      <c r="C30" s="58"/>
      <c r="D30" s="57" t="s">
        <v>48</v>
      </c>
      <c r="E30" s="56"/>
      <c r="F30" s="35"/>
      <c r="G30" s="1"/>
      <c r="H30" s="1"/>
      <c r="I30" s="1"/>
      <c r="J30" s="1"/>
      <c r="K30" s="1"/>
    </row>
    <row r="31" spans="1:11" s="8" customFormat="1" ht="15">
      <c r="A31" s="30">
        <v>13</v>
      </c>
      <c r="B31" s="57" t="s">
        <v>49</v>
      </c>
      <c r="C31" s="58"/>
      <c r="D31" s="57" t="s">
        <v>50</v>
      </c>
      <c r="E31" s="56"/>
      <c r="F31" s="35"/>
      <c r="G31" s="1"/>
      <c r="H31" s="1"/>
      <c r="I31" s="1"/>
      <c r="J31" s="1"/>
      <c r="K31" s="1"/>
    </row>
    <row r="32" spans="1:11" s="8" customFormat="1" ht="15">
      <c r="A32" s="30">
        <v>14</v>
      </c>
      <c r="B32" s="57" t="s">
        <v>51</v>
      </c>
      <c r="C32" s="58"/>
      <c r="D32" s="57" t="s">
        <v>52</v>
      </c>
      <c r="E32" s="56"/>
      <c r="F32" s="35"/>
      <c r="G32" s="1"/>
      <c r="H32" s="1"/>
      <c r="I32" s="1"/>
      <c r="J32" s="1"/>
      <c r="K32" s="1"/>
    </row>
    <row r="33" spans="1:11" s="8" customFormat="1" ht="15">
      <c r="A33" s="30">
        <v>15</v>
      </c>
      <c r="B33" s="57" t="s">
        <v>53</v>
      </c>
      <c r="C33" s="58"/>
      <c r="D33" s="57" t="s">
        <v>54</v>
      </c>
      <c r="E33" s="56"/>
      <c r="F33" s="35"/>
      <c r="G33" s="1"/>
      <c r="H33" s="1"/>
      <c r="I33" s="1"/>
      <c r="J33" s="1"/>
      <c r="K33" s="1"/>
    </row>
    <row r="34" spans="1:11" s="8" customFormat="1" ht="15">
      <c r="A34" s="30">
        <v>16</v>
      </c>
      <c r="B34" s="57" t="s">
        <v>55</v>
      </c>
      <c r="C34" s="58"/>
      <c r="D34" s="57" t="s">
        <v>56</v>
      </c>
      <c r="E34" s="56"/>
      <c r="F34" s="35"/>
      <c r="G34" s="1"/>
      <c r="H34" s="1"/>
      <c r="I34" s="1"/>
      <c r="J34" s="1"/>
      <c r="K34" s="1"/>
    </row>
    <row r="35" spans="1:11" s="8" customFormat="1" ht="15">
      <c r="A35" s="30">
        <v>17</v>
      </c>
      <c r="B35" s="57" t="s">
        <v>57</v>
      </c>
      <c r="C35" s="58"/>
      <c r="D35" s="57" t="s">
        <v>58</v>
      </c>
      <c r="E35" s="56"/>
      <c r="F35" s="35"/>
      <c r="G35" s="1"/>
      <c r="H35" s="1"/>
      <c r="I35" s="1"/>
      <c r="J35" s="1"/>
      <c r="K35" s="1"/>
    </row>
    <row r="36" spans="1:11" s="8" customFormat="1" ht="27">
      <c r="A36" s="30">
        <v>18</v>
      </c>
      <c r="B36" s="57" t="s">
        <v>59</v>
      </c>
      <c r="C36" s="58"/>
      <c r="D36" s="57" t="s">
        <v>60</v>
      </c>
      <c r="E36" s="56"/>
      <c r="F36" s="35"/>
      <c r="G36" s="1"/>
      <c r="H36" s="1"/>
      <c r="I36" s="1"/>
      <c r="J36" s="1"/>
      <c r="K36" s="1"/>
    </row>
    <row r="37" spans="1:11" s="8" customFormat="1" ht="27">
      <c r="A37" s="30">
        <v>19</v>
      </c>
      <c r="B37" s="57" t="s">
        <v>61</v>
      </c>
      <c r="C37" s="58"/>
      <c r="D37" s="57" t="s">
        <v>62</v>
      </c>
      <c r="E37" s="56"/>
      <c r="F37" s="35"/>
      <c r="G37" s="1"/>
      <c r="H37" s="1"/>
      <c r="I37" s="1"/>
      <c r="J37" s="1"/>
      <c r="K37" s="1"/>
    </row>
    <row r="38" spans="1:11" s="8" customFormat="1" ht="15">
      <c r="A38" s="30">
        <v>20</v>
      </c>
      <c r="B38" s="57" t="s">
        <v>63</v>
      </c>
      <c r="C38" s="58"/>
      <c r="D38" s="57" t="s">
        <v>64</v>
      </c>
      <c r="E38" s="56"/>
      <c r="F38" s="35"/>
      <c r="G38" s="1"/>
      <c r="H38" s="1"/>
      <c r="I38" s="1"/>
      <c r="J38" s="1"/>
      <c r="K38" s="1"/>
    </row>
    <row r="39" spans="1:11" s="8" customFormat="1" ht="15">
      <c r="A39" s="30">
        <v>21</v>
      </c>
      <c r="B39" s="57" t="s">
        <v>65</v>
      </c>
      <c r="C39" s="58"/>
      <c r="D39" s="57" t="s">
        <v>66</v>
      </c>
      <c r="E39" s="56"/>
      <c r="F39" s="35"/>
      <c r="G39" s="1"/>
      <c r="H39" s="1"/>
      <c r="I39" s="1"/>
      <c r="J39" s="1"/>
      <c r="K39" s="1"/>
    </row>
    <row r="40" spans="1:11" ht="15">
      <c r="A40" s="30">
        <v>22</v>
      </c>
      <c r="B40" s="57" t="s">
        <v>67</v>
      </c>
      <c r="C40" s="58"/>
      <c r="D40" s="57" t="s">
        <v>68</v>
      </c>
      <c r="E40" s="56"/>
      <c r="F40" s="35"/>
    </row>
    <row r="41" spans="1:11" ht="15">
      <c r="A41" s="30">
        <v>23</v>
      </c>
      <c r="B41" s="57" t="s">
        <v>69</v>
      </c>
      <c r="C41" s="58"/>
      <c r="D41" s="57" t="s">
        <v>70</v>
      </c>
      <c r="E41" s="56"/>
      <c r="F41" s="35"/>
    </row>
    <row r="42" spans="1:11" ht="15">
      <c r="A42" s="30">
        <v>24</v>
      </c>
      <c r="B42" s="57" t="s">
        <v>71</v>
      </c>
      <c r="C42" s="58"/>
      <c r="D42" s="57" t="s">
        <v>72</v>
      </c>
      <c r="E42" s="56"/>
      <c r="F42" s="35"/>
    </row>
    <row r="43" spans="1:11" ht="15">
      <c r="A43" s="30">
        <v>25</v>
      </c>
      <c r="B43" s="57" t="s">
        <v>73</v>
      </c>
      <c r="C43" s="58"/>
      <c r="D43" s="57" t="s">
        <v>74</v>
      </c>
      <c r="E43" s="56"/>
      <c r="F43" s="35"/>
    </row>
    <row r="44" spans="1:11" ht="15">
      <c r="A44" s="30">
        <v>26</v>
      </c>
      <c r="B44" s="57" t="s">
        <v>75</v>
      </c>
      <c r="C44" s="58"/>
      <c r="D44" s="57" t="s">
        <v>76</v>
      </c>
      <c r="E44" s="56"/>
      <c r="F44" s="35"/>
    </row>
    <row r="45" spans="1:11" ht="15">
      <c r="A45" s="30">
        <v>27</v>
      </c>
      <c r="B45" s="57" t="s">
        <v>77</v>
      </c>
      <c r="C45" s="58"/>
      <c r="D45" s="57" t="s">
        <v>78</v>
      </c>
      <c r="E45" s="56"/>
      <c r="F45" s="35"/>
    </row>
    <row r="46" spans="1:11" ht="15">
      <c r="A46" s="30">
        <v>28</v>
      </c>
      <c r="B46" s="57" t="s">
        <v>79</v>
      </c>
      <c r="C46" s="58"/>
      <c r="D46" s="57" t="s">
        <v>80</v>
      </c>
      <c r="E46" s="56"/>
      <c r="F46" s="35"/>
    </row>
    <row r="47" spans="1:11" ht="15">
      <c r="A47" s="30">
        <v>29</v>
      </c>
      <c r="B47" s="57" t="s">
        <v>81</v>
      </c>
      <c r="C47" s="58"/>
      <c r="D47" s="57" t="s">
        <v>82</v>
      </c>
      <c r="E47" s="56"/>
      <c r="F47" s="35"/>
    </row>
    <row r="48" spans="1:11" ht="15">
      <c r="A48" s="30">
        <v>30</v>
      </c>
      <c r="B48" s="57" t="s">
        <v>83</v>
      </c>
      <c r="C48" s="58"/>
      <c r="D48" s="57" t="s">
        <v>84</v>
      </c>
      <c r="E48" s="56"/>
      <c r="F48" s="35"/>
    </row>
    <row r="49" spans="1:6" ht="15">
      <c r="A49" s="30">
        <v>31</v>
      </c>
      <c r="B49" s="57" t="s">
        <v>85</v>
      </c>
      <c r="C49" s="58"/>
      <c r="D49" s="57" t="s">
        <v>86</v>
      </c>
      <c r="E49" s="56"/>
      <c r="F49" s="35"/>
    </row>
    <row r="50" spans="1:6" ht="15">
      <c r="A50" s="30">
        <v>32</v>
      </c>
      <c r="B50" s="57" t="s">
        <v>87</v>
      </c>
      <c r="C50" s="58"/>
      <c r="D50" s="57" t="s">
        <v>88</v>
      </c>
      <c r="E50" s="56"/>
      <c r="F50" s="35"/>
    </row>
    <row r="51" spans="1:6" ht="15">
      <c r="A51" s="30">
        <v>33</v>
      </c>
      <c r="B51" s="57" t="s">
        <v>89</v>
      </c>
      <c r="C51" s="58"/>
      <c r="D51" s="57" t="s">
        <v>90</v>
      </c>
      <c r="E51" s="56"/>
      <c r="F51" s="35"/>
    </row>
    <row r="52" spans="1:6" ht="15">
      <c r="A52" s="30">
        <v>34</v>
      </c>
      <c r="B52" s="57" t="s">
        <v>91</v>
      </c>
      <c r="C52" s="58"/>
      <c r="D52" s="57" t="s">
        <v>92</v>
      </c>
      <c r="E52" s="56"/>
      <c r="F52" s="35"/>
    </row>
    <row r="53" spans="1:6" ht="15">
      <c r="A53" s="30">
        <v>35</v>
      </c>
      <c r="B53" s="57" t="s">
        <v>93</v>
      </c>
      <c r="C53" s="58"/>
      <c r="D53" s="57" t="s">
        <v>94</v>
      </c>
      <c r="E53" s="56"/>
      <c r="F53" s="35"/>
    </row>
    <row r="54" spans="1:6" ht="15">
      <c r="A54" s="30">
        <v>36</v>
      </c>
      <c r="B54" s="57" t="s">
        <v>95</v>
      </c>
      <c r="C54" s="58"/>
      <c r="D54" s="57" t="s">
        <v>96</v>
      </c>
      <c r="E54" s="56"/>
      <c r="F54" s="35"/>
    </row>
    <row r="55" spans="1:6" ht="15">
      <c r="A55" s="30">
        <v>37</v>
      </c>
      <c r="B55" s="57" t="s">
        <v>97</v>
      </c>
      <c r="C55" s="58"/>
      <c r="D55" s="57" t="s">
        <v>98</v>
      </c>
      <c r="E55" s="56"/>
      <c r="F55" s="35"/>
    </row>
  </sheetData>
  <sheetProtection password="B1E5" sheet="1" formatCells="0" formatColumns="0" formatRows="0" insertColumns="0" insertRows="0" deleteColumns="0" deleteRows="0"/>
  <sortState xmlns:xlrd2="http://schemas.microsoft.com/office/spreadsheetml/2017/richdata2" ref="B11:D17">
    <sortCondition ref="B11"/>
  </sortState>
  <mergeCells count="10">
    <mergeCell ref="A1:M1"/>
    <mergeCell ref="G4:H4"/>
    <mergeCell ref="A3:B3"/>
    <mergeCell ref="A4:B4"/>
    <mergeCell ref="C3:H3"/>
    <mergeCell ref="B11:C11"/>
    <mergeCell ref="B18:C18"/>
    <mergeCell ref="G7:H7"/>
    <mergeCell ref="A5:B5"/>
    <mergeCell ref="G5:H5"/>
  </mergeCells>
  <phoneticPr fontId="4" type="noConversion"/>
  <pageMargins left="0.5" right="0.5" top="0.511811023622047" bottom="0.23622047244094499" header="0.511811023622047" footer="0.511811023622047"/>
  <pageSetup paperSize="9" scale="67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B3F6C-4593-432E-A691-1375608B5B0B}">
  <dimension ref="A1:K61"/>
  <sheetViews>
    <sheetView showGridLines="0" workbookViewId="0">
      <selection activeCell="B37" sqref="B37"/>
    </sheetView>
  </sheetViews>
  <sheetFormatPr defaultRowHeight="15"/>
  <cols>
    <col min="1" max="1" width="25.140625" style="61" bestFit="1" customWidth="1"/>
    <col min="2" max="2" width="5.5703125" style="61" bestFit="1" customWidth="1"/>
    <col min="3" max="4" width="9.140625" style="61"/>
    <col min="5" max="5" width="16.5703125" style="61" customWidth="1"/>
    <col min="6" max="6" width="13.28515625" style="61" customWidth="1"/>
    <col min="7" max="7" width="12.5703125" style="61" customWidth="1"/>
    <col min="8" max="8" width="15.140625" style="61" customWidth="1"/>
    <col min="9" max="9" width="7.7109375" style="61" bestFit="1" customWidth="1"/>
    <col min="10" max="10" width="13.7109375" style="61" bestFit="1" customWidth="1"/>
    <col min="11" max="12" width="15.140625" style="61" bestFit="1" customWidth="1"/>
    <col min="13" max="16" width="13.42578125" style="61" bestFit="1" customWidth="1"/>
    <col min="17" max="16384" width="9.140625" style="61"/>
  </cols>
  <sheetData>
    <row r="1" spans="1:9" ht="21.75" thickBot="1">
      <c r="A1" s="59" t="s">
        <v>99</v>
      </c>
      <c r="B1" s="60" t="s">
        <v>100</v>
      </c>
      <c r="E1" s="62" t="s">
        <v>101</v>
      </c>
    </row>
    <row r="2" spans="1:9" ht="21.75" thickBot="1">
      <c r="A2" s="63">
        <v>1</v>
      </c>
      <c r="B2" s="64">
        <f>Marks_unsorted!L3</f>
        <v>79</v>
      </c>
      <c r="E2" s="65"/>
      <c r="F2" s="66"/>
    </row>
    <row r="3" spans="1:9">
      <c r="A3" s="63">
        <v>2</v>
      </c>
      <c r="B3" s="64">
        <f>Marks_unsorted!L4</f>
        <v>60</v>
      </c>
      <c r="E3" s="67" t="s">
        <v>102</v>
      </c>
      <c r="F3" s="68">
        <v>36</v>
      </c>
    </row>
    <row r="4" spans="1:9">
      <c r="A4" s="63">
        <v>3</v>
      </c>
      <c r="B4" s="64">
        <f>Marks_unsorted!L5</f>
        <v>0</v>
      </c>
      <c r="E4" s="67" t="s">
        <v>103</v>
      </c>
      <c r="F4" s="69">
        <f>IF(F3&gt;0,AVERAGE($B$2:$B$61),"")</f>
        <v>61.5</v>
      </c>
    </row>
    <row r="5" spans="1:9" ht="15.75" thickBot="1">
      <c r="A5" s="63">
        <v>4</v>
      </c>
      <c r="B5" s="64">
        <f>Marks_unsorted!L6</f>
        <v>72</v>
      </c>
      <c r="E5" s="59" t="s">
        <v>104</v>
      </c>
      <c r="F5" s="70">
        <f>IF(F3&gt;1,STDEV($B$2:$B$61),"")</f>
        <v>21.340103092534488</v>
      </c>
    </row>
    <row r="6" spans="1:9" ht="15.75" thickBot="1">
      <c r="A6" s="63">
        <v>5</v>
      </c>
      <c r="B6" s="64">
        <f>Marks_unsorted!L7</f>
        <v>80</v>
      </c>
      <c r="E6" s="66"/>
      <c r="F6" s="66"/>
      <c r="G6" s="66"/>
      <c r="H6" s="66"/>
      <c r="I6" s="66"/>
    </row>
    <row r="7" spans="1:9" ht="15.75" thickBot="1">
      <c r="A7" s="63">
        <v>6</v>
      </c>
      <c r="B7" s="64">
        <f>Marks_unsorted!L8</f>
        <v>43</v>
      </c>
      <c r="E7" s="59" t="s">
        <v>105</v>
      </c>
      <c r="F7" s="59" t="s">
        <v>106</v>
      </c>
      <c r="G7" s="59" t="s">
        <v>107</v>
      </c>
      <c r="H7" s="59" t="s">
        <v>108</v>
      </c>
      <c r="I7" s="60" t="s">
        <v>109</v>
      </c>
    </row>
    <row r="8" spans="1:9">
      <c r="A8" s="63">
        <v>7</v>
      </c>
      <c r="B8" s="64">
        <f>Marks_unsorted!L9</f>
        <v>50</v>
      </c>
      <c r="E8" s="61" t="s">
        <v>110</v>
      </c>
      <c r="F8" s="61" t="s">
        <v>111</v>
      </c>
      <c r="G8" s="71">
        <v>5</v>
      </c>
      <c r="H8" s="61" t="s">
        <v>112</v>
      </c>
      <c r="I8" s="72">
        <f>IF($F$3&gt;0,(COUNTIF($B$2:$B$61,"&lt;101")-COUNTIF($B$2:$B$61,"&lt;85"))/$F$3,"")</f>
        <v>0</v>
      </c>
    </row>
    <row r="9" spans="1:9">
      <c r="A9" s="63">
        <v>8</v>
      </c>
      <c r="B9" s="64">
        <f>Marks_unsorted!L10</f>
        <v>50</v>
      </c>
      <c r="E9" s="61" t="s">
        <v>110</v>
      </c>
      <c r="F9" s="61" t="s">
        <v>113</v>
      </c>
      <c r="G9" s="71">
        <v>5</v>
      </c>
      <c r="H9" s="61" t="s">
        <v>114</v>
      </c>
      <c r="I9" s="73">
        <f>IF($F$3&gt;0,(COUNTIF($B$2:$B$61,"&lt;85")-COUNTIF($B$2:$B$61,"&lt;80"))/$F$3,"")</f>
        <v>2.7777777777777776E-2</v>
      </c>
    </row>
    <row r="10" spans="1:9">
      <c r="A10" s="63">
        <v>9</v>
      </c>
      <c r="B10" s="64">
        <f>Marks_unsorted!L11</f>
        <v>61</v>
      </c>
      <c r="E10" s="61" t="s">
        <v>110</v>
      </c>
      <c r="F10" s="61" t="s">
        <v>115</v>
      </c>
      <c r="G10" s="71">
        <v>4.5</v>
      </c>
      <c r="H10" s="61" t="s">
        <v>116</v>
      </c>
      <c r="I10" s="73">
        <f>IF($F$3&gt;0,(COUNTIF($B$2:$B$61,"&lt;80")-COUNTIF($B$2:$B$61,"&lt;75"))/$F$3,"")</f>
        <v>0.25</v>
      </c>
    </row>
    <row r="11" spans="1:9">
      <c r="A11" s="63">
        <v>10</v>
      </c>
      <c r="B11" s="64">
        <f>Marks_unsorted!L12</f>
        <v>59</v>
      </c>
      <c r="E11" s="61" t="s">
        <v>117</v>
      </c>
      <c r="F11" s="61" t="s">
        <v>118</v>
      </c>
      <c r="G11" s="71">
        <v>4</v>
      </c>
      <c r="H11" s="61" t="s">
        <v>119</v>
      </c>
      <c r="I11" s="73">
        <f>IF($F$3&gt;0,(COUNTIF($B$2:$B$61,"&lt;75")-COUNTIF($B$2:$B$61,"&lt;70"))/$F$3,"")</f>
        <v>0.27777777777777779</v>
      </c>
    </row>
    <row r="12" spans="1:9">
      <c r="A12" s="63">
        <v>11</v>
      </c>
      <c r="B12" s="64">
        <f>Marks_unsorted!L13</f>
        <v>72</v>
      </c>
      <c r="E12" s="61" t="s">
        <v>120</v>
      </c>
      <c r="F12" s="61" t="s">
        <v>121</v>
      </c>
      <c r="G12" s="71">
        <v>3.5</v>
      </c>
      <c r="H12" s="61" t="s">
        <v>122</v>
      </c>
      <c r="I12" s="73">
        <f>IF($F$3&gt;0,(COUNTIF($B$2:$B$61,"&lt;70")-COUNTIF($B$2:$B$61,"&lt;65"))/$F$3,"")</f>
        <v>2.7777777777777776E-2</v>
      </c>
    </row>
    <row r="13" spans="1:9">
      <c r="A13" s="63">
        <v>12</v>
      </c>
      <c r="B13" s="64">
        <f>Marks_unsorted!L14</f>
        <v>70</v>
      </c>
      <c r="E13" s="61" t="s">
        <v>123</v>
      </c>
      <c r="F13" s="61" t="s">
        <v>124</v>
      </c>
      <c r="G13" s="71">
        <v>3</v>
      </c>
      <c r="H13" s="61" t="s">
        <v>125</v>
      </c>
      <c r="I13" s="73">
        <f>IF($F$3&gt;0,(COUNTIF($B$2:$B$61,"&lt;65")-COUNTIF($B$2:$B$61,"&lt;60"))/$F$3,"")</f>
        <v>0.1388888888888889</v>
      </c>
    </row>
    <row r="14" spans="1:9">
      <c r="A14" s="63">
        <v>13</v>
      </c>
      <c r="B14" s="64">
        <f>Marks_unsorted!L15</f>
        <v>0</v>
      </c>
      <c r="E14" s="61" t="s">
        <v>126</v>
      </c>
      <c r="F14" s="61" t="s">
        <v>127</v>
      </c>
      <c r="G14" s="71">
        <v>2.5</v>
      </c>
      <c r="H14" s="61" t="s">
        <v>128</v>
      </c>
      <c r="I14" s="73">
        <f>IF($F$3&gt;0,(COUNTIF($B$2:$B$61,"&lt;60")-COUNTIF($B$2:$B$61,"&lt;55"))/$F$3,"")</f>
        <v>2.7777777777777776E-2</v>
      </c>
    </row>
    <row r="15" spans="1:9">
      <c r="A15" s="63">
        <v>14</v>
      </c>
      <c r="B15" s="64">
        <f>Marks_unsorted!L16</f>
        <v>62</v>
      </c>
      <c r="E15" s="61" t="s">
        <v>126</v>
      </c>
      <c r="F15" s="61" t="s">
        <v>129</v>
      </c>
      <c r="G15" s="71">
        <v>2</v>
      </c>
      <c r="H15" s="61" t="s">
        <v>130</v>
      </c>
      <c r="I15" s="73">
        <f>IF($F$3&gt;0,(COUNTIF($B$2:$B$61,"&lt;55")-COUNTIF($B$2:$B$61,"&lt;50"))/$F$3,"")</f>
        <v>0.1388888888888889</v>
      </c>
    </row>
    <row r="16" spans="1:9">
      <c r="A16" s="63">
        <v>15</v>
      </c>
      <c r="B16" s="64">
        <f>Marks_unsorted!L17</f>
        <v>70</v>
      </c>
      <c r="E16" s="61" t="s">
        <v>131</v>
      </c>
      <c r="F16" s="61" t="s">
        <v>132</v>
      </c>
      <c r="G16" s="71">
        <v>1.5</v>
      </c>
      <c r="H16" s="61" t="s">
        <v>133</v>
      </c>
      <c r="I16" s="73">
        <f>IF($F$3&gt;0,(COUNTIF($B$2:$B$61,"&lt;50")-COUNTIF($B$2:$B$61,"&lt;45"))/$F$3,"")</f>
        <v>0</v>
      </c>
    </row>
    <row r="17" spans="1:9">
      <c r="A17" s="63">
        <v>16</v>
      </c>
      <c r="B17" s="64">
        <f>Marks_unsorted!L18</f>
        <v>70</v>
      </c>
      <c r="E17" s="61" t="s">
        <v>131</v>
      </c>
      <c r="F17" s="61" t="s">
        <v>134</v>
      </c>
      <c r="G17" s="71">
        <v>1</v>
      </c>
      <c r="H17" s="61" t="s">
        <v>135</v>
      </c>
      <c r="I17" s="73">
        <f>IF($F$3&gt;0,(COUNTIF($B$2:$B$61,"&lt;45")-COUNTIF($B$2:$B$61,"&lt;40"))/$F$3,"")</f>
        <v>2.7777777777777776E-2</v>
      </c>
    </row>
    <row r="18" spans="1:9" ht="15.75" thickBot="1">
      <c r="A18" s="63">
        <v>17</v>
      </c>
      <c r="B18" s="64">
        <f>Marks_unsorted!L19</f>
        <v>79</v>
      </c>
      <c r="E18" s="66" t="s">
        <v>131</v>
      </c>
      <c r="F18" s="66" t="s">
        <v>136</v>
      </c>
      <c r="G18" s="74">
        <v>0</v>
      </c>
      <c r="H18" s="66" t="s">
        <v>137</v>
      </c>
      <c r="I18" s="75">
        <f>IF($F$3&gt;0,COUNTIF($B$2:$B$61,"&lt;40")/COUNTIF($B$2:$B$61,"&gt;0"),"")</f>
        <v>9.0909090909090912E-2</v>
      </c>
    </row>
    <row r="19" spans="1:9">
      <c r="A19" s="63">
        <v>18</v>
      </c>
      <c r="B19" s="64">
        <f>Marks_unsorted!L20</f>
        <v>71</v>
      </c>
    </row>
    <row r="20" spans="1:9">
      <c r="A20" s="63">
        <v>19</v>
      </c>
      <c r="B20" s="64">
        <f>Marks_unsorted!L21</f>
        <v>77</v>
      </c>
    </row>
    <row r="21" spans="1:9">
      <c r="A21" s="63">
        <v>20</v>
      </c>
      <c r="B21" s="64">
        <f>Marks_unsorted!L22</f>
        <v>70</v>
      </c>
    </row>
    <row r="22" spans="1:9">
      <c r="A22" s="63">
        <v>21</v>
      </c>
      <c r="B22" s="64">
        <f>Marks_unsorted!L23</f>
        <v>50</v>
      </c>
    </row>
    <row r="23" spans="1:9">
      <c r="A23" s="63">
        <v>22</v>
      </c>
      <c r="B23" s="64">
        <f>Marks_unsorted!L24</f>
        <v>76</v>
      </c>
    </row>
    <row r="24" spans="1:9">
      <c r="A24" s="63">
        <v>23</v>
      </c>
      <c r="B24" s="64">
        <f>Marks_unsorted!L25</f>
        <v>0</v>
      </c>
    </row>
    <row r="25" spans="1:9">
      <c r="A25" s="63">
        <v>24</v>
      </c>
      <c r="B25" s="64">
        <f>Marks_unsorted!L26</f>
        <v>75</v>
      </c>
    </row>
    <row r="26" spans="1:9">
      <c r="A26" s="63">
        <v>25</v>
      </c>
      <c r="B26" s="64">
        <f>Marks_unsorted!L27</f>
        <v>77</v>
      </c>
    </row>
    <row r="27" spans="1:9">
      <c r="A27" s="63">
        <v>26</v>
      </c>
      <c r="B27" s="64">
        <f>Marks_unsorted!L28</f>
        <v>52</v>
      </c>
    </row>
    <row r="28" spans="1:9">
      <c r="A28" s="63">
        <v>27</v>
      </c>
      <c r="B28" s="64">
        <f>Marks_unsorted!L29</f>
        <v>72</v>
      </c>
    </row>
    <row r="29" spans="1:9">
      <c r="A29" s="63">
        <v>28</v>
      </c>
      <c r="B29" s="64">
        <f>Marks_unsorted!L30</f>
        <v>72</v>
      </c>
    </row>
    <row r="30" spans="1:9">
      <c r="A30" s="63">
        <v>29</v>
      </c>
      <c r="B30" s="64">
        <f>Marks_unsorted!L31</f>
        <v>66</v>
      </c>
    </row>
    <row r="31" spans="1:9">
      <c r="A31" s="63">
        <v>30</v>
      </c>
      <c r="B31" s="64">
        <f>Marks_unsorted!L32</f>
        <v>79</v>
      </c>
    </row>
    <row r="32" spans="1:9">
      <c r="A32" s="63">
        <v>31</v>
      </c>
      <c r="B32" s="64">
        <f>Marks_unsorted!L33</f>
        <v>50</v>
      </c>
    </row>
    <row r="33" spans="1:11" ht="15.75" thickBot="1">
      <c r="A33" s="63">
        <v>32</v>
      </c>
      <c r="B33" s="64">
        <f>Marks_unsorted!L34</f>
        <v>77</v>
      </c>
    </row>
    <row r="34" spans="1:11" ht="15.75" thickBot="1">
      <c r="A34" s="63">
        <v>33</v>
      </c>
      <c r="B34" s="64">
        <f>Marks_unsorted!L35</f>
        <v>78</v>
      </c>
      <c r="D34" s="147" t="s">
        <v>138</v>
      </c>
      <c r="E34" s="148"/>
      <c r="F34" s="148"/>
      <c r="G34" s="148"/>
      <c r="H34" s="148"/>
      <c r="I34" s="148"/>
      <c r="J34" s="148"/>
      <c r="K34" s="149"/>
    </row>
    <row r="35" spans="1:11">
      <c r="A35" s="63">
        <v>34</v>
      </c>
      <c r="B35" s="64">
        <f>Marks_unsorted!L36</f>
        <v>73</v>
      </c>
    </row>
    <row r="36" spans="1:11">
      <c r="A36" s="63">
        <v>35</v>
      </c>
      <c r="B36" s="64">
        <f>Marks_unsorted!L37</f>
        <v>62</v>
      </c>
    </row>
    <row r="37" spans="1:11">
      <c r="A37" s="63">
        <v>36</v>
      </c>
      <c r="B37" s="64">
        <f>Marks_unsorted!L38</f>
        <v>60</v>
      </c>
    </row>
    <row r="38" spans="1:11">
      <c r="A38" s="63">
        <v>37</v>
      </c>
      <c r="B38" s="64"/>
    </row>
    <row r="39" spans="1:11">
      <c r="A39" s="63">
        <v>38</v>
      </c>
      <c r="B39" s="64"/>
    </row>
    <row r="40" spans="1:11">
      <c r="A40" s="63">
        <v>39</v>
      </c>
      <c r="B40" s="64"/>
    </row>
    <row r="41" spans="1:11">
      <c r="A41" s="63">
        <v>40</v>
      </c>
      <c r="B41" s="64"/>
    </row>
    <row r="42" spans="1:11">
      <c r="A42" s="63">
        <v>41</v>
      </c>
      <c r="B42" s="64"/>
    </row>
    <row r="43" spans="1:11">
      <c r="A43" s="63">
        <v>42</v>
      </c>
      <c r="B43" s="64"/>
    </row>
    <row r="44" spans="1:11">
      <c r="A44" s="63">
        <v>43</v>
      </c>
      <c r="B44" s="64"/>
    </row>
    <row r="45" spans="1:11">
      <c r="A45" s="63">
        <v>44</v>
      </c>
      <c r="B45" s="64"/>
    </row>
    <row r="46" spans="1:11">
      <c r="A46" s="63">
        <v>45</v>
      </c>
      <c r="B46" s="64"/>
    </row>
    <row r="47" spans="1:11">
      <c r="A47" s="63">
        <v>46</v>
      </c>
      <c r="B47" s="64"/>
    </row>
    <row r="48" spans="1:11">
      <c r="A48" s="63">
        <v>47</v>
      </c>
      <c r="B48" s="64"/>
    </row>
    <row r="49" spans="1:2">
      <c r="A49" s="63">
        <v>48</v>
      </c>
      <c r="B49" s="64"/>
    </row>
    <row r="50" spans="1:2">
      <c r="A50" s="63">
        <v>49</v>
      </c>
      <c r="B50" s="64"/>
    </row>
    <row r="51" spans="1:2">
      <c r="A51" s="63">
        <v>50</v>
      </c>
      <c r="B51" s="64"/>
    </row>
    <row r="52" spans="1:2">
      <c r="A52" s="63">
        <v>51</v>
      </c>
      <c r="B52" s="64"/>
    </row>
    <row r="53" spans="1:2">
      <c r="A53" s="63">
        <v>52</v>
      </c>
      <c r="B53" s="64"/>
    </row>
    <row r="54" spans="1:2">
      <c r="A54" s="63">
        <v>53</v>
      </c>
      <c r="B54" s="64"/>
    </row>
    <row r="55" spans="1:2">
      <c r="A55" s="63">
        <v>54</v>
      </c>
      <c r="B55" s="64"/>
    </row>
    <row r="56" spans="1:2">
      <c r="A56" s="63">
        <v>55</v>
      </c>
      <c r="B56" s="64"/>
    </row>
    <row r="57" spans="1:2">
      <c r="A57" s="63">
        <v>56</v>
      </c>
      <c r="B57" s="64"/>
    </row>
    <row r="58" spans="1:2">
      <c r="A58" s="63">
        <v>57</v>
      </c>
      <c r="B58" s="64"/>
    </row>
    <row r="59" spans="1:2">
      <c r="A59" s="63">
        <v>58</v>
      </c>
      <c r="B59" s="64"/>
    </row>
    <row r="60" spans="1:2">
      <c r="A60" s="63">
        <v>59</v>
      </c>
      <c r="B60" s="64"/>
    </row>
    <row r="61" spans="1:2" ht="15.75" thickBot="1">
      <c r="A61" s="76">
        <v>60</v>
      </c>
      <c r="B61" s="77"/>
    </row>
  </sheetData>
  <dataConsolidate/>
  <mergeCells count="1">
    <mergeCell ref="D34:K34"/>
  </mergeCells>
  <conditionalFormatting sqref="F4">
    <cfRule type="expression" dxfId="0" priority="1">
      <formula>"or(""&lt;60"",""&gt;64"")"</formula>
    </cfRule>
  </conditionalFormatting>
  <dataValidations count="2">
    <dataValidation errorStyle="warning" allowBlank="1" showInputMessage="1" showErrorMessage="1" errorTitle="Mean is outside target range!!" sqref="F4" xr:uid="{EB330B1C-1E06-4CEB-BC73-97DBC13CF6F2}"/>
    <dataValidation type="decimal" allowBlank="1" showInputMessage="1" showErrorMessage="1" errorTitle="Error!" error="Please input numerical value between 0 to 100!" sqref="B2:B61" xr:uid="{B7943B29-F93F-4B64-89E5-773E2ED3FA22}">
      <formula1>0</formula1>
      <formula2>100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EFDD1-B3AF-4103-BA37-634A2CC1FA1A}">
  <dimension ref="A1:S47"/>
  <sheetViews>
    <sheetView zoomScale="80" zoomScaleNormal="80" workbookViewId="0">
      <pane ySplit="2" topLeftCell="A3" activePane="bottomLeft" state="frozen"/>
      <selection pane="bottomLeft" activeCell="M3" sqref="M3"/>
    </sheetView>
  </sheetViews>
  <sheetFormatPr defaultRowHeight="12.75" outlineLevelCol="1"/>
  <cols>
    <col min="1" max="1" width="31.7109375" style="87" customWidth="1"/>
    <col min="2" max="2" width="28.5703125" style="87" customWidth="1" outlineLevel="1"/>
    <col min="3" max="3" width="9.85546875" style="87" customWidth="1" outlineLevel="1"/>
    <col min="4" max="4" width="12.28515625" style="87" customWidth="1" outlineLevel="1"/>
    <col min="5" max="5" width="14" style="87" customWidth="1" outlineLevel="1"/>
    <col min="6" max="6" width="14.140625" style="87" customWidth="1"/>
    <col min="7" max="7" width="14.140625" style="87" bestFit="1" customWidth="1"/>
    <col min="8" max="8" width="14" style="87" bestFit="1" customWidth="1"/>
    <col min="9" max="10" width="14.140625" style="87" bestFit="1" customWidth="1"/>
    <col min="11" max="11" width="14.140625" style="87" customWidth="1"/>
    <col min="12" max="12" width="9" style="87" bestFit="1" customWidth="1"/>
    <col min="13" max="13" width="10.7109375" style="87" bestFit="1" customWidth="1"/>
    <col min="14" max="16384" width="9.140625" style="87"/>
  </cols>
  <sheetData>
    <row r="1" spans="1:19" ht="13.5" thickBot="1">
      <c r="A1" s="78" t="s">
        <v>139</v>
      </c>
      <c r="B1" s="79" t="s">
        <v>140</v>
      </c>
      <c r="C1" s="80" t="s">
        <v>141</v>
      </c>
      <c r="D1" s="81" t="s">
        <v>8</v>
      </c>
      <c r="E1" s="81" t="s">
        <v>142</v>
      </c>
      <c r="F1" s="82" t="s">
        <v>193</v>
      </c>
      <c r="G1" s="83" t="s">
        <v>194</v>
      </c>
      <c r="H1" s="84" t="s">
        <v>195</v>
      </c>
      <c r="I1" s="85" t="s">
        <v>196</v>
      </c>
      <c r="J1" s="85" t="s">
        <v>197</v>
      </c>
      <c r="K1" s="85" t="s">
        <v>198</v>
      </c>
      <c r="L1" s="86" t="s">
        <v>143</v>
      </c>
    </row>
    <row r="2" spans="1:19" ht="13.5" thickBot="1">
      <c r="A2" s="88" t="s">
        <v>144</v>
      </c>
      <c r="B2" s="89"/>
      <c r="C2" s="90"/>
      <c r="D2" s="91"/>
      <c r="E2" s="91"/>
      <c r="F2" s="92">
        <v>5</v>
      </c>
      <c r="G2" s="93">
        <v>20</v>
      </c>
      <c r="H2" s="93">
        <v>25</v>
      </c>
      <c r="I2" s="94">
        <v>25</v>
      </c>
      <c r="J2" s="95">
        <v>15</v>
      </c>
      <c r="K2" s="95">
        <v>10</v>
      </c>
      <c r="L2" s="96">
        <f>SUM(F2:K2)</f>
        <v>100</v>
      </c>
    </row>
    <row r="3" spans="1:19">
      <c r="A3" s="97" t="s">
        <v>35</v>
      </c>
      <c r="B3" s="98" t="s">
        <v>145</v>
      </c>
      <c r="C3" s="99" t="s">
        <v>36</v>
      </c>
      <c r="D3" s="100" t="s">
        <v>146</v>
      </c>
      <c r="E3" s="100">
        <v>1</v>
      </c>
      <c r="F3" s="97">
        <v>5</v>
      </c>
      <c r="G3" s="98">
        <v>18</v>
      </c>
      <c r="H3" s="98">
        <v>20</v>
      </c>
      <c r="I3" s="101">
        <v>18</v>
      </c>
      <c r="J3" s="102">
        <v>10</v>
      </c>
      <c r="K3" s="102">
        <v>8</v>
      </c>
      <c r="L3" s="103">
        <f>SUM(F3:K3)</f>
        <v>79</v>
      </c>
      <c r="M3" s="176" t="s">
        <v>209</v>
      </c>
      <c r="N3" s="104"/>
      <c r="O3" s="104"/>
      <c r="P3" s="104"/>
      <c r="Q3" s="104"/>
      <c r="R3" s="104"/>
      <c r="S3" s="104"/>
    </row>
    <row r="4" spans="1:19">
      <c r="A4" s="105" t="s">
        <v>147</v>
      </c>
      <c r="B4" s="106" t="s">
        <v>148</v>
      </c>
      <c r="C4" s="107" t="s">
        <v>54</v>
      </c>
      <c r="D4" s="108"/>
      <c r="E4" s="108">
        <v>1</v>
      </c>
      <c r="F4" s="105">
        <v>2</v>
      </c>
      <c r="G4" s="106">
        <v>13</v>
      </c>
      <c r="H4" s="106">
        <v>18</v>
      </c>
      <c r="I4" s="109">
        <v>15</v>
      </c>
      <c r="J4" s="110">
        <v>5</v>
      </c>
      <c r="K4" s="110">
        <v>7</v>
      </c>
      <c r="L4" s="111">
        <f>SUM(F4:K4)</f>
        <v>60</v>
      </c>
      <c r="M4" s="104"/>
      <c r="N4" s="104"/>
      <c r="O4" s="104"/>
      <c r="P4" s="104"/>
      <c r="Q4" s="104"/>
      <c r="R4" s="104"/>
      <c r="S4" s="104"/>
    </row>
    <row r="5" spans="1:19" ht="15">
      <c r="A5" s="160" t="s">
        <v>31</v>
      </c>
      <c r="B5" s="161" t="s">
        <v>149</v>
      </c>
      <c r="C5" s="162" t="s">
        <v>32</v>
      </c>
      <c r="D5" s="163"/>
      <c r="E5" s="163">
        <v>1</v>
      </c>
      <c r="F5" s="160"/>
      <c r="G5" s="164"/>
      <c r="H5" s="161"/>
      <c r="I5" s="165"/>
      <c r="J5" s="166"/>
      <c r="K5" s="166"/>
      <c r="L5" s="167">
        <f t="shared" ref="L3:L38" si="0">SUM(F5:K5)</f>
        <v>0</v>
      </c>
      <c r="N5" s="104"/>
      <c r="O5" s="104"/>
      <c r="P5" s="104"/>
      <c r="Q5" s="104"/>
      <c r="R5" s="104"/>
      <c r="S5" s="104"/>
    </row>
    <row r="6" spans="1:19" ht="13.5" thickBot="1">
      <c r="A6" s="112" t="s">
        <v>95</v>
      </c>
      <c r="B6" s="113" t="s">
        <v>150</v>
      </c>
      <c r="C6" s="114" t="s">
        <v>96</v>
      </c>
      <c r="D6" s="115"/>
      <c r="E6" s="115">
        <v>1</v>
      </c>
      <c r="F6" s="112">
        <v>3</v>
      </c>
      <c r="G6" s="113">
        <v>15</v>
      </c>
      <c r="H6" s="113">
        <v>18</v>
      </c>
      <c r="I6" s="116">
        <v>20</v>
      </c>
      <c r="J6" s="117">
        <v>8</v>
      </c>
      <c r="K6" s="117">
        <v>8</v>
      </c>
      <c r="L6" s="118">
        <f t="shared" si="0"/>
        <v>72</v>
      </c>
      <c r="N6" s="104"/>
      <c r="O6" s="104"/>
      <c r="P6" s="104"/>
      <c r="Q6" s="104"/>
      <c r="R6" s="104"/>
      <c r="S6" s="104"/>
    </row>
    <row r="7" spans="1:19" ht="15">
      <c r="A7" s="97" t="s">
        <v>49</v>
      </c>
      <c r="B7" s="98" t="s">
        <v>151</v>
      </c>
      <c r="C7" s="99" t="s">
        <v>50</v>
      </c>
      <c r="D7" s="100" t="s">
        <v>146</v>
      </c>
      <c r="E7" s="100">
        <v>2</v>
      </c>
      <c r="F7" s="97">
        <v>5</v>
      </c>
      <c r="G7" s="119">
        <v>15</v>
      </c>
      <c r="H7" s="98">
        <v>20</v>
      </c>
      <c r="I7" s="101">
        <v>20</v>
      </c>
      <c r="J7" s="102">
        <v>12</v>
      </c>
      <c r="K7" s="102">
        <v>8</v>
      </c>
      <c r="L7" s="103">
        <f t="shared" si="0"/>
        <v>80</v>
      </c>
      <c r="M7" s="104"/>
      <c r="N7" s="104"/>
      <c r="O7" s="104"/>
      <c r="P7" s="104"/>
      <c r="Q7" s="104"/>
      <c r="R7" s="104"/>
      <c r="S7" s="104"/>
    </row>
    <row r="8" spans="1:19">
      <c r="A8" s="105" t="s">
        <v>25</v>
      </c>
      <c r="B8" s="106" t="s">
        <v>152</v>
      </c>
      <c r="C8" s="107" t="s">
        <v>26</v>
      </c>
      <c r="D8" s="108"/>
      <c r="E8" s="108">
        <v>2</v>
      </c>
      <c r="F8" s="105">
        <v>5</v>
      </c>
      <c r="G8" s="106">
        <v>18</v>
      </c>
      <c r="H8" s="106">
        <v>13</v>
      </c>
      <c r="I8" s="109">
        <v>2</v>
      </c>
      <c r="J8" s="110">
        <v>0</v>
      </c>
      <c r="K8" s="110">
        <v>5</v>
      </c>
      <c r="L8" s="111">
        <f t="shared" si="0"/>
        <v>43</v>
      </c>
      <c r="M8" s="104"/>
      <c r="N8" s="104"/>
      <c r="O8" s="104"/>
      <c r="P8" s="104"/>
      <c r="Q8" s="104"/>
      <c r="R8" s="104"/>
      <c r="S8" s="104"/>
    </row>
    <row r="9" spans="1:19">
      <c r="A9" s="105" t="s">
        <v>91</v>
      </c>
      <c r="B9" s="106" t="s">
        <v>153</v>
      </c>
      <c r="C9" s="107" t="s">
        <v>92</v>
      </c>
      <c r="D9" s="108"/>
      <c r="E9" s="108">
        <v>2</v>
      </c>
      <c r="F9" s="105">
        <v>2</v>
      </c>
      <c r="G9" s="106">
        <v>10</v>
      </c>
      <c r="H9" s="106">
        <v>15</v>
      </c>
      <c r="I9" s="109">
        <v>12</v>
      </c>
      <c r="J9" s="110">
        <v>7</v>
      </c>
      <c r="K9" s="110">
        <v>4</v>
      </c>
      <c r="L9" s="111">
        <f t="shared" si="0"/>
        <v>50</v>
      </c>
      <c r="M9" s="104"/>
      <c r="N9" s="104"/>
      <c r="O9" s="104"/>
      <c r="P9" s="104"/>
      <c r="Q9" s="104"/>
      <c r="R9" s="104"/>
      <c r="S9" s="104"/>
    </row>
    <row r="10" spans="1:19" ht="13.5" thickBot="1">
      <c r="A10" s="112" t="s">
        <v>33</v>
      </c>
      <c r="B10" s="113" t="s">
        <v>154</v>
      </c>
      <c r="C10" s="114" t="s">
        <v>34</v>
      </c>
      <c r="D10" s="115"/>
      <c r="E10" s="115">
        <v>2</v>
      </c>
      <c r="F10" s="112">
        <v>2</v>
      </c>
      <c r="G10" s="113">
        <v>10</v>
      </c>
      <c r="H10" s="113">
        <v>15</v>
      </c>
      <c r="I10" s="116">
        <v>11</v>
      </c>
      <c r="J10" s="117">
        <v>6</v>
      </c>
      <c r="K10" s="117">
        <v>6</v>
      </c>
      <c r="L10" s="118">
        <f t="shared" si="0"/>
        <v>50</v>
      </c>
      <c r="M10" s="104"/>
      <c r="N10" s="104"/>
      <c r="O10" s="104"/>
      <c r="P10" s="104"/>
      <c r="Q10" s="104"/>
      <c r="R10" s="104"/>
      <c r="S10" s="104"/>
    </row>
    <row r="11" spans="1:19" s="104" customFormat="1">
      <c r="A11" s="97" t="s">
        <v>83</v>
      </c>
      <c r="B11" s="98" t="s">
        <v>155</v>
      </c>
      <c r="C11" s="99" t="s">
        <v>84</v>
      </c>
      <c r="D11" s="100" t="s">
        <v>146</v>
      </c>
      <c r="E11" s="100">
        <v>3</v>
      </c>
      <c r="F11" s="97">
        <v>2</v>
      </c>
      <c r="G11" s="98">
        <v>12</v>
      </c>
      <c r="H11" s="98">
        <v>17</v>
      </c>
      <c r="I11" s="101">
        <v>20</v>
      </c>
      <c r="J11" s="102">
        <v>5</v>
      </c>
      <c r="K11" s="102">
        <v>5</v>
      </c>
      <c r="L11" s="103">
        <f t="shared" si="0"/>
        <v>61</v>
      </c>
    </row>
    <row r="12" spans="1:19">
      <c r="A12" s="105" t="s">
        <v>27</v>
      </c>
      <c r="B12" s="106" t="s">
        <v>156</v>
      </c>
      <c r="C12" s="107" t="s">
        <v>28</v>
      </c>
      <c r="D12" s="108"/>
      <c r="E12" s="108">
        <v>3</v>
      </c>
      <c r="F12" s="105">
        <v>2</v>
      </c>
      <c r="G12" s="106">
        <v>10</v>
      </c>
      <c r="H12" s="106">
        <v>15</v>
      </c>
      <c r="I12" s="109">
        <v>15</v>
      </c>
      <c r="J12" s="110">
        <v>10</v>
      </c>
      <c r="K12" s="110">
        <v>7</v>
      </c>
      <c r="L12" s="111">
        <f t="shared" si="0"/>
        <v>59</v>
      </c>
      <c r="M12" s="104"/>
      <c r="N12" s="104"/>
      <c r="O12" s="104"/>
      <c r="P12" s="104"/>
      <c r="Q12" s="104"/>
      <c r="R12" s="104"/>
      <c r="S12" s="104"/>
    </row>
    <row r="13" spans="1:19">
      <c r="A13" s="105" t="s">
        <v>69</v>
      </c>
      <c r="B13" s="106" t="s">
        <v>157</v>
      </c>
      <c r="C13" s="107" t="s">
        <v>70</v>
      </c>
      <c r="D13" s="108"/>
      <c r="E13" s="108">
        <v>3</v>
      </c>
      <c r="F13" s="105">
        <v>4</v>
      </c>
      <c r="G13" s="106">
        <v>12</v>
      </c>
      <c r="H13" s="106">
        <v>20</v>
      </c>
      <c r="I13" s="109">
        <v>18</v>
      </c>
      <c r="J13" s="110">
        <v>10</v>
      </c>
      <c r="K13" s="110">
        <v>8</v>
      </c>
      <c r="L13" s="111">
        <f t="shared" si="0"/>
        <v>72</v>
      </c>
      <c r="M13" s="104"/>
      <c r="N13" s="104"/>
      <c r="O13" s="104"/>
      <c r="P13" s="104"/>
      <c r="Q13" s="104"/>
      <c r="R13" s="104"/>
      <c r="S13" s="104"/>
    </row>
    <row r="14" spans="1:19" s="104" customFormat="1" ht="13.5" thickBot="1">
      <c r="A14" s="112" t="s">
        <v>75</v>
      </c>
      <c r="B14" s="113" t="s">
        <v>158</v>
      </c>
      <c r="C14" s="114" t="s">
        <v>76</v>
      </c>
      <c r="D14" s="115"/>
      <c r="E14" s="115">
        <v>3</v>
      </c>
      <c r="F14" s="112">
        <v>3</v>
      </c>
      <c r="G14" s="113">
        <v>13</v>
      </c>
      <c r="H14" s="113">
        <v>18</v>
      </c>
      <c r="I14" s="116">
        <v>20</v>
      </c>
      <c r="J14" s="117">
        <v>10</v>
      </c>
      <c r="K14" s="117">
        <v>6</v>
      </c>
      <c r="L14" s="118">
        <f t="shared" si="0"/>
        <v>70</v>
      </c>
    </row>
    <row r="15" spans="1:19">
      <c r="A15" s="168" t="s">
        <v>159</v>
      </c>
      <c r="B15" s="169" t="s">
        <v>160</v>
      </c>
      <c r="C15" s="170" t="s">
        <v>48</v>
      </c>
      <c r="D15" s="171" t="s">
        <v>146</v>
      </c>
      <c r="E15" s="171">
        <v>4</v>
      </c>
      <c r="F15" s="168"/>
      <c r="G15" s="169"/>
      <c r="H15" s="169"/>
      <c r="I15" s="172"/>
      <c r="J15" s="173"/>
      <c r="K15" s="173"/>
      <c r="L15" s="174">
        <f t="shared" si="0"/>
        <v>0</v>
      </c>
      <c r="M15" s="104"/>
      <c r="N15" s="104"/>
      <c r="O15" s="104"/>
      <c r="P15" s="104"/>
      <c r="Q15" s="104"/>
      <c r="R15" s="104"/>
      <c r="S15" s="104"/>
    </row>
    <row r="16" spans="1:19">
      <c r="A16" s="120" t="s">
        <v>55</v>
      </c>
      <c r="B16" s="121" t="s">
        <v>161</v>
      </c>
      <c r="C16" s="122" t="s">
        <v>56</v>
      </c>
      <c r="D16" s="123" t="s">
        <v>146</v>
      </c>
      <c r="E16" s="123">
        <v>4</v>
      </c>
      <c r="F16" s="120">
        <v>4</v>
      </c>
      <c r="G16" s="121">
        <v>5</v>
      </c>
      <c r="H16" s="121">
        <v>13</v>
      </c>
      <c r="I16" s="124">
        <v>20</v>
      </c>
      <c r="J16" s="125">
        <v>12</v>
      </c>
      <c r="K16" s="125">
        <v>8</v>
      </c>
      <c r="L16" s="126">
        <f t="shared" si="0"/>
        <v>62</v>
      </c>
      <c r="M16" s="104"/>
      <c r="N16" s="104"/>
      <c r="O16" s="104"/>
      <c r="P16" s="104"/>
      <c r="Q16" s="104"/>
      <c r="R16" s="104"/>
      <c r="S16" s="104"/>
    </row>
    <row r="17" spans="1:19">
      <c r="A17" s="105" t="s">
        <v>65</v>
      </c>
      <c r="B17" s="106" t="s">
        <v>162</v>
      </c>
      <c r="C17" s="107" t="s">
        <v>66</v>
      </c>
      <c r="D17" s="108"/>
      <c r="E17" s="108">
        <v>4</v>
      </c>
      <c r="F17" s="105">
        <v>2</v>
      </c>
      <c r="G17" s="106">
        <v>18</v>
      </c>
      <c r="H17" s="106">
        <v>16</v>
      </c>
      <c r="I17" s="109">
        <v>20</v>
      </c>
      <c r="J17" s="110">
        <v>8</v>
      </c>
      <c r="K17" s="110">
        <v>6</v>
      </c>
      <c r="L17" s="111">
        <f t="shared" si="0"/>
        <v>70</v>
      </c>
      <c r="M17" s="104"/>
      <c r="N17" s="104"/>
      <c r="O17" s="104"/>
      <c r="P17" s="104"/>
      <c r="Q17" s="104"/>
      <c r="R17" s="104"/>
      <c r="S17" s="104"/>
    </row>
    <row r="18" spans="1:19" s="104" customFormat="1">
      <c r="A18" s="105" t="s">
        <v>57</v>
      </c>
      <c r="B18" s="106" t="s">
        <v>163</v>
      </c>
      <c r="C18" s="107" t="s">
        <v>58</v>
      </c>
      <c r="D18" s="108"/>
      <c r="E18" s="108">
        <v>4</v>
      </c>
      <c r="F18" s="105">
        <v>3</v>
      </c>
      <c r="G18" s="106">
        <v>15</v>
      </c>
      <c r="H18" s="106">
        <v>18</v>
      </c>
      <c r="I18" s="109">
        <v>18</v>
      </c>
      <c r="J18" s="110">
        <v>8</v>
      </c>
      <c r="K18" s="110">
        <v>8</v>
      </c>
      <c r="L18" s="111">
        <f t="shared" si="0"/>
        <v>70</v>
      </c>
    </row>
    <row r="19" spans="1:19" ht="13.5" thickBot="1">
      <c r="A19" s="112" t="s">
        <v>164</v>
      </c>
      <c r="B19" s="113" t="s">
        <v>165</v>
      </c>
      <c r="C19" s="114" t="s">
        <v>82</v>
      </c>
      <c r="D19" s="115"/>
      <c r="E19" s="115">
        <v>4</v>
      </c>
      <c r="F19" s="112">
        <v>5</v>
      </c>
      <c r="G19" s="113">
        <v>18</v>
      </c>
      <c r="H19" s="113">
        <v>20</v>
      </c>
      <c r="I19" s="116">
        <v>18</v>
      </c>
      <c r="J19" s="117">
        <v>10</v>
      </c>
      <c r="K19" s="117">
        <v>8</v>
      </c>
      <c r="L19" s="118">
        <f t="shared" si="0"/>
        <v>79</v>
      </c>
      <c r="M19" s="104"/>
      <c r="N19" s="104"/>
      <c r="O19" s="104"/>
      <c r="P19" s="104"/>
      <c r="Q19" s="104"/>
      <c r="R19" s="104"/>
      <c r="S19" s="104"/>
    </row>
    <row r="20" spans="1:19">
      <c r="A20" s="97" t="s">
        <v>79</v>
      </c>
      <c r="B20" s="98" t="s">
        <v>166</v>
      </c>
      <c r="C20" s="99" t="s">
        <v>80</v>
      </c>
      <c r="D20" s="100" t="s">
        <v>146</v>
      </c>
      <c r="E20" s="100">
        <v>5</v>
      </c>
      <c r="F20" s="97">
        <v>5</v>
      </c>
      <c r="G20" s="98">
        <v>12</v>
      </c>
      <c r="H20" s="98">
        <v>18</v>
      </c>
      <c r="I20" s="101">
        <v>18</v>
      </c>
      <c r="J20" s="102">
        <v>10</v>
      </c>
      <c r="K20" s="102">
        <v>8</v>
      </c>
      <c r="L20" s="103">
        <f t="shared" si="0"/>
        <v>71</v>
      </c>
      <c r="M20" s="104"/>
      <c r="N20" s="104"/>
      <c r="O20" s="104"/>
      <c r="P20" s="104"/>
      <c r="Q20" s="104"/>
      <c r="R20" s="104"/>
      <c r="S20" s="104"/>
    </row>
    <row r="21" spans="1:19">
      <c r="A21" s="105" t="s">
        <v>71</v>
      </c>
      <c r="B21" s="106" t="s">
        <v>167</v>
      </c>
      <c r="C21" s="107" t="s">
        <v>72</v>
      </c>
      <c r="D21" s="108"/>
      <c r="E21" s="108">
        <v>5</v>
      </c>
      <c r="F21" s="105">
        <v>4</v>
      </c>
      <c r="G21" s="106">
        <v>15</v>
      </c>
      <c r="H21" s="106">
        <v>20</v>
      </c>
      <c r="I21" s="109">
        <v>20</v>
      </c>
      <c r="J21" s="110">
        <v>10</v>
      </c>
      <c r="K21" s="110">
        <v>8</v>
      </c>
      <c r="L21" s="111">
        <f t="shared" si="0"/>
        <v>77</v>
      </c>
      <c r="M21" s="104"/>
      <c r="N21" s="104"/>
      <c r="O21" s="104"/>
      <c r="P21" s="104"/>
      <c r="Q21" s="104"/>
      <c r="R21" s="104"/>
      <c r="S21" s="104"/>
    </row>
    <row r="22" spans="1:19" s="104" customFormat="1">
      <c r="A22" s="105" t="s">
        <v>51</v>
      </c>
      <c r="B22" s="106" t="s">
        <v>168</v>
      </c>
      <c r="C22" s="107" t="s">
        <v>52</v>
      </c>
      <c r="D22" s="108"/>
      <c r="E22" s="108">
        <v>5</v>
      </c>
      <c r="F22" s="105">
        <v>3</v>
      </c>
      <c r="G22" s="106">
        <v>12</v>
      </c>
      <c r="H22" s="106">
        <v>18</v>
      </c>
      <c r="I22" s="109">
        <v>18</v>
      </c>
      <c r="J22" s="110">
        <v>11</v>
      </c>
      <c r="K22" s="110">
        <v>8</v>
      </c>
      <c r="L22" s="111">
        <f t="shared" si="0"/>
        <v>70</v>
      </c>
    </row>
    <row r="23" spans="1:19" s="104" customFormat="1" ht="13.5" thickBot="1">
      <c r="A23" s="112" t="s">
        <v>89</v>
      </c>
      <c r="B23" s="113" t="s">
        <v>169</v>
      </c>
      <c r="C23" s="114" t="s">
        <v>90</v>
      </c>
      <c r="D23" s="115"/>
      <c r="E23" s="115">
        <v>5</v>
      </c>
      <c r="F23" s="112">
        <v>3</v>
      </c>
      <c r="G23" s="113">
        <v>15</v>
      </c>
      <c r="H23" s="113">
        <v>15</v>
      </c>
      <c r="I23" s="116">
        <v>10</v>
      </c>
      <c r="J23" s="117">
        <v>5</v>
      </c>
      <c r="K23" s="117">
        <v>2</v>
      </c>
      <c r="L23" s="118">
        <f t="shared" si="0"/>
        <v>50</v>
      </c>
    </row>
    <row r="24" spans="1:19">
      <c r="A24" s="97" t="s">
        <v>43</v>
      </c>
      <c r="B24" s="98" t="s">
        <v>170</v>
      </c>
      <c r="C24" s="99" t="s">
        <v>44</v>
      </c>
      <c r="D24" s="100" t="s">
        <v>146</v>
      </c>
      <c r="E24" s="100">
        <v>6</v>
      </c>
      <c r="F24" s="97">
        <v>5</v>
      </c>
      <c r="G24" s="98">
        <v>15</v>
      </c>
      <c r="H24" s="98">
        <v>18</v>
      </c>
      <c r="I24" s="101">
        <v>20</v>
      </c>
      <c r="J24" s="102">
        <v>10</v>
      </c>
      <c r="K24" s="102">
        <v>8</v>
      </c>
      <c r="L24" s="103">
        <f t="shared" si="0"/>
        <v>76</v>
      </c>
      <c r="M24" s="104"/>
      <c r="N24" s="104"/>
      <c r="O24" s="104"/>
      <c r="P24" s="104"/>
      <c r="Q24" s="104"/>
      <c r="R24" s="104"/>
      <c r="S24" s="104"/>
    </row>
    <row r="25" spans="1:19">
      <c r="A25" s="160" t="s">
        <v>61</v>
      </c>
      <c r="B25" s="161" t="s">
        <v>171</v>
      </c>
      <c r="C25" s="162" t="s">
        <v>62</v>
      </c>
      <c r="D25" s="163"/>
      <c r="E25" s="163">
        <v>6</v>
      </c>
      <c r="F25" s="160"/>
      <c r="G25" s="161"/>
      <c r="H25" s="161"/>
      <c r="I25" s="165"/>
      <c r="J25" s="166"/>
      <c r="K25" s="166"/>
      <c r="L25" s="167">
        <f t="shared" si="0"/>
        <v>0</v>
      </c>
      <c r="M25" s="104"/>
      <c r="N25" s="104"/>
      <c r="O25" s="104"/>
      <c r="P25" s="104"/>
      <c r="Q25" s="104"/>
      <c r="R25" s="104"/>
      <c r="S25" s="104"/>
    </row>
    <row r="26" spans="1:19">
      <c r="A26" s="105" t="s">
        <v>41</v>
      </c>
      <c r="B26" s="106" t="s">
        <v>172</v>
      </c>
      <c r="C26" s="107" t="s">
        <v>42</v>
      </c>
      <c r="D26" s="108"/>
      <c r="E26" s="108">
        <v>6</v>
      </c>
      <c r="F26" s="105">
        <v>3</v>
      </c>
      <c r="G26" s="106">
        <v>18</v>
      </c>
      <c r="H26" s="106">
        <v>20</v>
      </c>
      <c r="I26" s="109">
        <v>18</v>
      </c>
      <c r="J26" s="110">
        <v>8</v>
      </c>
      <c r="K26" s="110">
        <v>8</v>
      </c>
      <c r="L26" s="111">
        <f t="shared" si="0"/>
        <v>75</v>
      </c>
      <c r="M26" s="104"/>
      <c r="N26" s="104"/>
      <c r="O26" s="104"/>
      <c r="P26" s="104"/>
      <c r="Q26" s="104"/>
      <c r="R26" s="104"/>
      <c r="S26" s="104"/>
    </row>
    <row r="27" spans="1:19" ht="13.5" thickBot="1">
      <c r="A27" s="112" t="s">
        <v>73</v>
      </c>
      <c r="B27" s="113" t="s">
        <v>173</v>
      </c>
      <c r="C27" s="114" t="s">
        <v>74</v>
      </c>
      <c r="D27" s="115"/>
      <c r="E27" s="115">
        <v>6</v>
      </c>
      <c r="F27" s="112">
        <v>4</v>
      </c>
      <c r="G27" s="113">
        <v>15</v>
      </c>
      <c r="H27" s="113">
        <v>20</v>
      </c>
      <c r="I27" s="116">
        <v>20</v>
      </c>
      <c r="J27" s="117">
        <v>10</v>
      </c>
      <c r="K27" s="117">
        <v>8</v>
      </c>
      <c r="L27" s="118">
        <f t="shared" si="0"/>
        <v>77</v>
      </c>
      <c r="M27" s="104"/>
      <c r="N27" s="104"/>
      <c r="O27" s="104"/>
      <c r="P27" s="104"/>
      <c r="Q27" s="104"/>
      <c r="R27" s="104"/>
      <c r="S27" s="104"/>
    </row>
    <row r="28" spans="1:19">
      <c r="A28" s="97" t="s">
        <v>67</v>
      </c>
      <c r="B28" s="98" t="s">
        <v>174</v>
      </c>
      <c r="C28" s="99" t="s">
        <v>68</v>
      </c>
      <c r="D28" s="100" t="s">
        <v>146</v>
      </c>
      <c r="E28" s="100">
        <v>7</v>
      </c>
      <c r="F28" s="97">
        <v>4</v>
      </c>
      <c r="G28" s="98">
        <v>12</v>
      </c>
      <c r="H28" s="98">
        <v>15</v>
      </c>
      <c r="I28" s="101">
        <v>15</v>
      </c>
      <c r="J28" s="102">
        <v>0</v>
      </c>
      <c r="K28" s="102">
        <v>6</v>
      </c>
      <c r="L28" s="103">
        <f t="shared" si="0"/>
        <v>52</v>
      </c>
      <c r="M28" s="104"/>
      <c r="N28" s="104"/>
      <c r="O28" s="104"/>
      <c r="P28" s="104"/>
      <c r="Q28" s="104"/>
      <c r="R28" s="104"/>
      <c r="S28" s="104"/>
    </row>
    <row r="29" spans="1:19">
      <c r="A29" s="105" t="s">
        <v>87</v>
      </c>
      <c r="B29" s="106" t="s">
        <v>175</v>
      </c>
      <c r="C29" s="107" t="s">
        <v>88</v>
      </c>
      <c r="D29" s="108"/>
      <c r="E29" s="108">
        <v>7</v>
      </c>
      <c r="F29" s="105">
        <v>4</v>
      </c>
      <c r="G29" s="106">
        <v>15</v>
      </c>
      <c r="H29" s="106">
        <v>18</v>
      </c>
      <c r="I29" s="109">
        <v>18</v>
      </c>
      <c r="J29" s="110">
        <v>10</v>
      </c>
      <c r="K29" s="110">
        <v>7</v>
      </c>
      <c r="L29" s="111">
        <f t="shared" si="0"/>
        <v>72</v>
      </c>
      <c r="M29" s="104"/>
      <c r="N29" s="104"/>
      <c r="O29" s="104"/>
      <c r="P29" s="104"/>
      <c r="Q29" s="104"/>
      <c r="R29" s="104"/>
      <c r="S29" s="104"/>
    </row>
    <row r="30" spans="1:19" ht="13.5" thickBot="1">
      <c r="A30" s="112" t="s">
        <v>45</v>
      </c>
      <c r="B30" s="113" t="s">
        <v>176</v>
      </c>
      <c r="C30" s="114" t="s">
        <v>46</v>
      </c>
      <c r="D30" s="115"/>
      <c r="E30" s="115">
        <v>7</v>
      </c>
      <c r="F30" s="112">
        <v>4</v>
      </c>
      <c r="G30" s="113">
        <v>12</v>
      </c>
      <c r="H30" s="113">
        <v>20</v>
      </c>
      <c r="I30" s="116">
        <v>18</v>
      </c>
      <c r="J30" s="117">
        <v>10</v>
      </c>
      <c r="K30" s="117">
        <v>8</v>
      </c>
      <c r="L30" s="118">
        <f t="shared" si="0"/>
        <v>72</v>
      </c>
      <c r="M30" s="104"/>
      <c r="N30" s="104"/>
      <c r="O30" s="104"/>
      <c r="P30" s="104"/>
      <c r="Q30" s="104"/>
      <c r="R30" s="104"/>
      <c r="S30" s="104"/>
    </row>
    <row r="31" spans="1:19" s="104" customFormat="1">
      <c r="A31" s="97" t="s">
        <v>37</v>
      </c>
      <c r="B31" s="98" t="s">
        <v>177</v>
      </c>
      <c r="C31" s="99" t="s">
        <v>38</v>
      </c>
      <c r="D31" s="100" t="s">
        <v>146</v>
      </c>
      <c r="E31" s="100">
        <v>8</v>
      </c>
      <c r="F31" s="97">
        <v>4</v>
      </c>
      <c r="G31" s="98">
        <v>13</v>
      </c>
      <c r="H31" s="98">
        <v>15</v>
      </c>
      <c r="I31" s="101">
        <v>18</v>
      </c>
      <c r="J31" s="102">
        <v>10</v>
      </c>
      <c r="K31" s="102">
        <v>6</v>
      </c>
      <c r="L31" s="103">
        <f t="shared" si="0"/>
        <v>66</v>
      </c>
    </row>
    <row r="32" spans="1:19">
      <c r="A32" s="105" t="s">
        <v>178</v>
      </c>
      <c r="B32" s="106" t="s">
        <v>179</v>
      </c>
      <c r="C32" s="107" t="s">
        <v>98</v>
      </c>
      <c r="D32" s="108"/>
      <c r="E32" s="108">
        <v>8</v>
      </c>
      <c r="F32" s="105">
        <v>3</v>
      </c>
      <c r="G32" s="106">
        <v>18</v>
      </c>
      <c r="H32" s="106">
        <v>20</v>
      </c>
      <c r="I32" s="109">
        <v>20</v>
      </c>
      <c r="J32" s="110">
        <v>11</v>
      </c>
      <c r="K32" s="110">
        <v>7</v>
      </c>
      <c r="L32" s="111">
        <f t="shared" si="0"/>
        <v>79</v>
      </c>
      <c r="M32" s="104"/>
      <c r="N32" s="104"/>
      <c r="O32" s="104"/>
      <c r="P32" s="104"/>
      <c r="Q32" s="104"/>
      <c r="R32" s="104"/>
      <c r="S32" s="104"/>
    </row>
    <row r="33" spans="1:19">
      <c r="A33" s="105" t="s">
        <v>93</v>
      </c>
      <c r="B33" s="106" t="s">
        <v>180</v>
      </c>
      <c r="C33" s="107" t="s">
        <v>94</v>
      </c>
      <c r="D33" s="108"/>
      <c r="E33" s="108">
        <v>8</v>
      </c>
      <c r="F33" s="105">
        <v>3</v>
      </c>
      <c r="G33" s="106">
        <v>12</v>
      </c>
      <c r="H33" s="106">
        <v>12</v>
      </c>
      <c r="I33" s="109">
        <v>17</v>
      </c>
      <c r="J33" s="110">
        <v>0</v>
      </c>
      <c r="K33" s="110">
        <v>6</v>
      </c>
      <c r="L33" s="111">
        <f t="shared" si="0"/>
        <v>50</v>
      </c>
      <c r="M33" s="104"/>
      <c r="N33" s="104"/>
      <c r="O33" s="104"/>
      <c r="P33" s="104"/>
      <c r="Q33" s="104"/>
      <c r="R33" s="104"/>
      <c r="S33" s="104"/>
    </row>
    <row r="34" spans="1:19" s="104" customFormat="1">
      <c r="A34" s="105" t="s">
        <v>59</v>
      </c>
      <c r="B34" s="106" t="s">
        <v>181</v>
      </c>
      <c r="C34" s="107" t="s">
        <v>60</v>
      </c>
      <c r="D34" s="108"/>
      <c r="E34" s="108">
        <v>8</v>
      </c>
      <c r="F34" s="105">
        <v>5</v>
      </c>
      <c r="G34" s="106">
        <v>15</v>
      </c>
      <c r="H34" s="106">
        <v>20</v>
      </c>
      <c r="I34" s="109">
        <v>20</v>
      </c>
      <c r="J34" s="110">
        <v>10</v>
      </c>
      <c r="K34" s="110">
        <v>7</v>
      </c>
      <c r="L34" s="111">
        <f t="shared" si="0"/>
        <v>77</v>
      </c>
    </row>
    <row r="35" spans="1:19" ht="13.5" thickBot="1">
      <c r="A35" s="127" t="s">
        <v>63</v>
      </c>
      <c r="B35" s="128" t="s">
        <v>182</v>
      </c>
      <c r="C35" s="129" t="s">
        <v>64</v>
      </c>
      <c r="D35" s="130"/>
      <c r="E35" s="130">
        <v>8</v>
      </c>
      <c r="F35" s="127">
        <v>5</v>
      </c>
      <c r="G35" s="128">
        <v>18</v>
      </c>
      <c r="H35" s="128">
        <v>20</v>
      </c>
      <c r="I35" s="131">
        <v>18</v>
      </c>
      <c r="J35" s="132">
        <v>10</v>
      </c>
      <c r="K35" s="132">
        <v>7</v>
      </c>
      <c r="L35" s="133">
        <f t="shared" si="0"/>
        <v>78</v>
      </c>
      <c r="M35" s="104"/>
      <c r="N35" s="104"/>
      <c r="O35" s="104"/>
      <c r="P35" s="104"/>
      <c r="Q35" s="104"/>
      <c r="R35" s="104"/>
      <c r="S35" s="104"/>
    </row>
    <row r="36" spans="1:19">
      <c r="A36" s="97" t="s">
        <v>77</v>
      </c>
      <c r="B36" s="98" t="s">
        <v>183</v>
      </c>
      <c r="C36" s="99" t="s">
        <v>78</v>
      </c>
      <c r="D36" s="100" t="s">
        <v>146</v>
      </c>
      <c r="E36" s="100">
        <v>9</v>
      </c>
      <c r="F36" s="97">
        <v>5</v>
      </c>
      <c r="G36" s="98">
        <v>15</v>
      </c>
      <c r="H36" s="98">
        <v>20</v>
      </c>
      <c r="I36" s="101">
        <v>19</v>
      </c>
      <c r="J36" s="102">
        <v>8</v>
      </c>
      <c r="K36" s="102">
        <v>6</v>
      </c>
      <c r="L36" s="103">
        <f t="shared" si="0"/>
        <v>73</v>
      </c>
      <c r="M36" s="104"/>
      <c r="N36" s="104"/>
      <c r="O36" s="104"/>
      <c r="P36" s="104"/>
      <c r="Q36" s="104"/>
      <c r="R36" s="104"/>
      <c r="S36" s="104"/>
    </row>
    <row r="37" spans="1:19" s="104" customFormat="1">
      <c r="A37" s="105" t="s">
        <v>39</v>
      </c>
      <c r="B37" s="106" t="s">
        <v>184</v>
      </c>
      <c r="C37" s="107" t="s">
        <v>40</v>
      </c>
      <c r="D37" s="108"/>
      <c r="E37" s="108">
        <v>9</v>
      </c>
      <c r="F37" s="105">
        <v>4</v>
      </c>
      <c r="G37" s="106">
        <v>14</v>
      </c>
      <c r="H37" s="106">
        <v>15</v>
      </c>
      <c r="I37" s="109">
        <v>17</v>
      </c>
      <c r="J37" s="110">
        <v>6</v>
      </c>
      <c r="K37" s="110">
        <v>6</v>
      </c>
      <c r="L37" s="111">
        <f t="shared" si="0"/>
        <v>62</v>
      </c>
    </row>
    <row r="38" spans="1:19" ht="13.5" thickBot="1">
      <c r="A38" s="112" t="s">
        <v>185</v>
      </c>
      <c r="B38" s="113" t="s">
        <v>186</v>
      </c>
      <c r="C38" s="114" t="s">
        <v>86</v>
      </c>
      <c r="D38" s="115"/>
      <c r="E38" s="115">
        <v>9</v>
      </c>
      <c r="F38" s="112">
        <v>2</v>
      </c>
      <c r="G38" s="113">
        <v>12</v>
      </c>
      <c r="H38" s="113">
        <v>10</v>
      </c>
      <c r="I38" s="116">
        <v>18</v>
      </c>
      <c r="J38" s="117">
        <v>10</v>
      </c>
      <c r="K38" s="117">
        <v>8</v>
      </c>
      <c r="L38" s="118">
        <f t="shared" si="0"/>
        <v>60</v>
      </c>
      <c r="M38" s="104">
        <f>COUNT(L3:L40)</f>
        <v>36</v>
      </c>
      <c r="N38" s="104"/>
      <c r="O38" s="104"/>
      <c r="P38" s="104"/>
      <c r="Q38" s="104"/>
      <c r="R38" s="104"/>
      <c r="S38" s="104"/>
    </row>
    <row r="39" spans="1:19">
      <c r="A39" s="134" t="s">
        <v>29</v>
      </c>
      <c r="B39" s="135" t="s">
        <v>187</v>
      </c>
      <c r="C39" s="136" t="s">
        <v>30</v>
      </c>
      <c r="D39" s="137"/>
      <c r="E39" s="137">
        <v>10</v>
      </c>
      <c r="F39" s="150"/>
      <c r="G39" s="151"/>
      <c r="H39" s="151"/>
      <c r="I39" s="152"/>
      <c r="J39" s="153"/>
      <c r="K39" s="153"/>
      <c r="L39" s="154"/>
      <c r="M39" s="104" t="s">
        <v>188</v>
      </c>
      <c r="N39" s="104"/>
      <c r="O39" s="104"/>
      <c r="P39" s="104"/>
      <c r="Q39" s="104"/>
      <c r="R39" s="104"/>
      <c r="S39" s="104"/>
    </row>
    <row r="40" spans="1:19" ht="13.5" thickBot="1">
      <c r="A40" s="112" t="s">
        <v>189</v>
      </c>
      <c r="B40" s="113" t="s">
        <v>190</v>
      </c>
      <c r="C40" s="114" t="s">
        <v>191</v>
      </c>
      <c r="D40" s="115"/>
      <c r="E40" s="115">
        <v>10</v>
      </c>
      <c r="F40" s="155"/>
      <c r="G40" s="156"/>
      <c r="H40" s="156"/>
      <c r="I40" s="157"/>
      <c r="J40" s="158"/>
      <c r="K40" s="158"/>
      <c r="L40" s="159"/>
      <c r="M40" s="104" t="s">
        <v>192</v>
      </c>
      <c r="N40" s="104"/>
      <c r="O40" s="104"/>
      <c r="P40" s="104"/>
      <c r="Q40" s="104"/>
      <c r="R40" s="104"/>
      <c r="S40" s="104"/>
    </row>
    <row r="41" spans="1:19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N41" s="104"/>
      <c r="O41" s="104"/>
      <c r="P41" s="104"/>
      <c r="Q41" s="104"/>
      <c r="R41" s="104"/>
      <c r="S41" s="104"/>
    </row>
    <row r="42" spans="1:19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N42" s="104"/>
      <c r="O42" s="104"/>
      <c r="P42" s="104"/>
      <c r="Q42" s="104"/>
      <c r="R42" s="104"/>
      <c r="S42" s="104"/>
    </row>
    <row r="43" spans="1:19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</row>
    <row r="44" spans="1:19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</row>
    <row r="45" spans="1:19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</row>
    <row r="46" spans="1:19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</row>
    <row r="47" spans="1:19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</row>
  </sheetData>
  <autoFilter ref="A1:L36" xr:uid="{00000000-0009-0000-0000-000001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5989-B254-457F-879A-7C1B6B32F0F5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0790-071C-4832-9AF4-A03EEF490BE8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8BAB-EA48-4141-BE5C-48A82F800B5D}">
  <dimension ref="B2:G7"/>
  <sheetViews>
    <sheetView workbookViewId="0">
      <selection activeCell="F18" sqref="F18"/>
    </sheetView>
  </sheetViews>
  <sheetFormatPr defaultRowHeight="12.75"/>
  <cols>
    <col min="1" max="1" width="9.140625" style="175"/>
    <col min="2" max="2" width="68.42578125" style="175" bestFit="1" customWidth="1"/>
    <col min="3" max="3" width="17.42578125" style="175" bestFit="1" customWidth="1"/>
    <col min="4" max="4" width="15.5703125" style="175" bestFit="1" customWidth="1"/>
    <col min="5" max="5" width="12.42578125" style="175" bestFit="1" customWidth="1"/>
    <col min="6" max="6" width="24" style="175" bestFit="1" customWidth="1"/>
    <col min="7" max="7" width="12.42578125" style="175" bestFit="1" customWidth="1"/>
    <col min="8" max="16384" width="9.140625" style="175"/>
  </cols>
  <sheetData>
    <row r="2" spans="2:7">
      <c r="B2" s="175" t="s">
        <v>0</v>
      </c>
      <c r="C2" s="175" t="s">
        <v>199</v>
      </c>
      <c r="D2" s="175" t="s">
        <v>200</v>
      </c>
      <c r="E2" s="175" t="s">
        <v>201</v>
      </c>
      <c r="F2" s="175" t="s">
        <v>202</v>
      </c>
      <c r="G2" s="175" t="s">
        <v>201</v>
      </c>
    </row>
    <row r="3" spans="2:7">
      <c r="B3" s="175" t="s">
        <v>203</v>
      </c>
      <c r="C3" s="175">
        <v>1</v>
      </c>
    </row>
    <row r="4" spans="2:7">
      <c r="B4" s="175" t="s">
        <v>204</v>
      </c>
      <c r="C4" s="175">
        <v>2</v>
      </c>
    </row>
    <row r="5" spans="2:7">
      <c r="B5" s="175" t="s">
        <v>205</v>
      </c>
      <c r="C5" s="175" t="s">
        <v>208</v>
      </c>
    </row>
    <row r="6" spans="2:7">
      <c r="B6" s="175" t="s">
        <v>206</v>
      </c>
      <c r="C6" s="175">
        <v>5</v>
      </c>
    </row>
    <row r="7" spans="2:7">
      <c r="B7" s="175" t="s">
        <v>207</v>
      </c>
      <c r="C7" s="175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Input Mark</vt:lpstr>
      <vt:lpstr>Marks_unsorted</vt:lpstr>
      <vt:lpstr>Analytics per Qn</vt:lpstr>
      <vt:lpstr>Stats</vt:lpstr>
      <vt:lpstr>Bloom</vt:lpstr>
      <vt:lpstr>Sheet1!Print_Titles</vt:lpstr>
    </vt:vector>
  </TitlesOfParts>
  <Company>SIM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</dc:creator>
  <cp:lastModifiedBy>Munish Kumar</cp:lastModifiedBy>
  <cp:lastPrinted>2015-08-31T07:19:41Z</cp:lastPrinted>
  <dcterms:created xsi:type="dcterms:W3CDTF">2009-03-07T07:52:50Z</dcterms:created>
  <dcterms:modified xsi:type="dcterms:W3CDTF">2022-09-09T10:49:24Z</dcterms:modified>
</cp:coreProperties>
</file>