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4_ECA\4_Submission\"/>
    </mc:Choice>
  </mc:AlternateContent>
  <xr:revisionPtr revIDLastSave="0" documentId="13_ncr:1_{D63F9A6D-9ADB-48AA-96BF-7B0940B331D8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Sheet1" sheetId="1" r:id="rId1"/>
    <sheet name="Input Mark" sheetId="4" r:id="rId2"/>
    <sheet name="Marks_sorted" sheetId="9" r:id="rId3"/>
    <sheet name="Marks_unsorted" sheetId="5" r:id="rId4"/>
    <sheet name="Analytics per Qn" sheetId="6" r:id="rId5"/>
    <sheet name="Stats" sheetId="7" r:id="rId6"/>
    <sheet name="Bloom" sheetId="8" r:id="rId7"/>
  </sheets>
  <externalReferences>
    <externalReference r:id="rId8"/>
  </externalReferences>
  <definedNames>
    <definedName name="_xlnm._FilterDatabase" localSheetId="2" hidden="1">Marks_sorted!$A$1:$L$36</definedName>
    <definedName name="_xlnm._FilterDatabase" localSheetId="3" hidden="1">Marks_unsorted!$A$1:$L$36</definedName>
    <definedName name="_xlnm.Print_Titles" localSheetId="0">Sheet1!$18:$18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9" l="1"/>
  <c r="L18" i="9"/>
  <c r="L28" i="9"/>
  <c r="L35" i="9"/>
  <c r="L33" i="9"/>
  <c r="L14" i="9"/>
  <c r="L13" i="9"/>
  <c r="L32" i="9"/>
  <c r="L12" i="9"/>
  <c r="L9" i="9"/>
  <c r="L36" i="9"/>
  <c r="L40" i="9"/>
  <c r="L30" i="9"/>
  <c r="L21" i="9"/>
  <c r="L20" i="9"/>
  <c r="L19" i="9"/>
  <c r="L17" i="9"/>
  <c r="L5" i="9"/>
  <c r="L3" i="9"/>
  <c r="L7" i="9"/>
  <c r="L34" i="9"/>
  <c r="L27" i="9"/>
  <c r="L11" i="9"/>
  <c r="L37" i="9"/>
  <c r="L15" i="9"/>
  <c r="L4" i="9"/>
  <c r="L8" i="9"/>
  <c r="L31" i="9"/>
  <c r="L23" i="9"/>
  <c r="L22" i="9"/>
  <c r="L24" i="9"/>
  <c r="L29" i="9"/>
  <c r="L38" i="9"/>
  <c r="L16" i="9"/>
  <c r="L25" i="9"/>
  <c r="L39" i="9"/>
  <c r="L2" i="9"/>
  <c r="I7" i="1"/>
  <c r="E4" i="7"/>
  <c r="E7" i="7"/>
  <c r="E6" i="7"/>
  <c r="E5" i="7"/>
  <c r="E3" i="7"/>
  <c r="D7" i="7"/>
  <c r="D6" i="7"/>
  <c r="D5" i="7"/>
  <c r="D4" i="7"/>
  <c r="D3" i="7"/>
  <c r="J22" i="6"/>
  <c r="K22" i="6"/>
  <c r="L22" i="6"/>
  <c r="M22" i="6"/>
  <c r="N22" i="6"/>
  <c r="J23" i="6"/>
  <c r="K23" i="6"/>
  <c r="L23" i="6"/>
  <c r="M23" i="6"/>
  <c r="N23" i="6"/>
  <c r="J24" i="6"/>
  <c r="K24" i="6"/>
  <c r="L24" i="6"/>
  <c r="M24" i="6"/>
  <c r="N24" i="6"/>
  <c r="J25" i="6"/>
  <c r="K25" i="6"/>
  <c r="L25" i="6"/>
  <c r="M25" i="6"/>
  <c r="N25" i="6"/>
  <c r="J26" i="6"/>
  <c r="K26" i="6"/>
  <c r="L26" i="6"/>
  <c r="M26" i="6"/>
  <c r="N26" i="6"/>
  <c r="J27" i="6"/>
  <c r="K27" i="6"/>
  <c r="L27" i="6"/>
  <c r="M27" i="6"/>
  <c r="N27" i="6"/>
  <c r="J28" i="6"/>
  <c r="K28" i="6"/>
  <c r="L28" i="6"/>
  <c r="M28" i="6"/>
  <c r="N28" i="6"/>
  <c r="J29" i="6"/>
  <c r="K29" i="6"/>
  <c r="L29" i="6"/>
  <c r="M29" i="6"/>
  <c r="N29" i="6"/>
  <c r="J30" i="6"/>
  <c r="K30" i="6"/>
  <c r="L30" i="6"/>
  <c r="M30" i="6"/>
  <c r="N30" i="6"/>
  <c r="J31" i="6"/>
  <c r="K31" i="6"/>
  <c r="L31" i="6"/>
  <c r="M31" i="6"/>
  <c r="N31" i="6"/>
  <c r="J32" i="6"/>
  <c r="K32" i="6"/>
  <c r="L32" i="6"/>
  <c r="M32" i="6"/>
  <c r="N32" i="6"/>
  <c r="J33" i="6"/>
  <c r="K33" i="6"/>
  <c r="L33" i="6"/>
  <c r="M33" i="6"/>
  <c r="N33" i="6"/>
  <c r="J34" i="6"/>
  <c r="K34" i="6"/>
  <c r="L34" i="6"/>
  <c r="M34" i="6"/>
  <c r="N34" i="6"/>
  <c r="N21" i="6"/>
  <c r="M21" i="6"/>
  <c r="L21" i="6"/>
  <c r="K21" i="6"/>
  <c r="J21" i="6"/>
  <c r="I21" i="6"/>
  <c r="W2" i="6"/>
  <c r="T2" i="6"/>
  <c r="Q2" i="6"/>
  <c r="N2" i="6"/>
  <c r="K2" i="6"/>
  <c r="H2" i="6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L38" i="5"/>
  <c r="B37" i="4" s="1"/>
  <c r="L37" i="5"/>
  <c r="L36" i="5"/>
  <c r="L35" i="5"/>
  <c r="L34" i="5"/>
  <c r="B33" i="4" s="1"/>
  <c r="L33" i="5"/>
  <c r="L32" i="5"/>
  <c r="B31" i="4" s="1"/>
  <c r="L31" i="5"/>
  <c r="B30" i="4" s="1"/>
  <c r="L30" i="5"/>
  <c r="L29" i="5"/>
  <c r="L28" i="5"/>
  <c r="L27" i="5"/>
  <c r="L26" i="5"/>
  <c r="L25" i="5"/>
  <c r="L24" i="5"/>
  <c r="L23" i="5"/>
  <c r="B22" i="4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M38" i="5" s="1"/>
  <c r="L6" i="5"/>
  <c r="L5" i="5"/>
  <c r="L4" i="5"/>
  <c r="L3" i="5"/>
  <c r="L2" i="5"/>
  <c r="B36" i="4"/>
  <c r="B35" i="4"/>
  <c r="B34" i="4"/>
  <c r="B32" i="4"/>
  <c r="B29" i="4"/>
  <c r="B28" i="4"/>
  <c r="B27" i="4"/>
  <c r="B26" i="4"/>
  <c r="B25" i="4"/>
  <c r="B23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3" i="4"/>
  <c r="I14" i="4" s="1"/>
  <c r="B2" i="4"/>
  <c r="I4" i="1"/>
  <c r="M26" i="9" l="1"/>
  <c r="F5" i="4"/>
  <c r="I10" i="4"/>
  <c r="I13" i="4"/>
  <c r="I17" i="4"/>
  <c r="I9" i="4"/>
  <c r="F4" i="4"/>
  <c r="I8" i="4"/>
  <c r="I11" i="4"/>
  <c r="I15" i="4"/>
  <c r="I12" i="4"/>
  <c r="I16" i="4"/>
  <c r="I18" i="4"/>
</calcChain>
</file>

<file path=xl/sharedStrings.xml><?xml version="1.0" encoding="utf-8"?>
<sst xmlns="http://schemas.openxmlformats.org/spreadsheetml/2006/main" count="557" uniqueCount="224">
  <si>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</si>
  <si>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</si>
  <si>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</si>
  <si>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</si>
  <si>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</si>
  <si>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</si>
  <si>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</si>
  <si>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</si>
  <si>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</si>
  <si>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</si>
  <si>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</si>
  <si>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</si>
  <si>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</si>
  <si>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</si>
  <si>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</si>
  <si>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</si>
  <si>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</si>
  <si>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</si>
  <si>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</si>
  <si>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</si>
  <si>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</si>
  <si>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</si>
  <si>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Munish Kumar</t>
  </si>
  <si>
    <t>M2090099</t>
  </si>
  <si>
    <t>T09</t>
  </si>
  <si>
    <t>ONG JIA YING</t>
  </si>
  <si>
    <t>B1410552</t>
  </si>
  <si>
    <t>GAN KE YI</t>
  </si>
  <si>
    <t>B1972108</t>
  </si>
  <si>
    <t>KENNETH LU TZE WEOI</t>
  </si>
  <si>
    <t>B2010745</t>
  </si>
  <si>
    <t>LIM SHU HAN</t>
  </si>
  <si>
    <t>B2082598</t>
  </si>
  <si>
    <t>NG WEI LING</t>
  </si>
  <si>
    <t>B2210595</t>
  </si>
  <si>
    <t>VIVIAN WEE SI MIN</t>
  </si>
  <si>
    <t>E2010380</t>
  </si>
  <si>
    <t>TAN WEE MIN, ANDRE (CHEN WEIMIN)</t>
  </si>
  <si>
    <t>E2070932</t>
  </si>
  <si>
    <t>LYNN TAN EE LENG</t>
  </si>
  <si>
    <t>E2210907</t>
  </si>
  <si>
    <t>SHUN PEI LING FELICIA</t>
  </si>
  <si>
    <t>H1882537</t>
  </si>
  <si>
    <t>MUHAMMAD AZFAR BIN RAZAK</t>
  </si>
  <si>
    <t>H2170546</t>
  </si>
  <si>
    <t>KRIS LENNINGS</t>
  </si>
  <si>
    <t>J1910196</t>
  </si>
  <si>
    <t>ANG TRICIA</t>
  </si>
  <si>
    <t>J2081605</t>
  </si>
  <si>
    <t>SHAWN TAN JIN CHUAN</t>
  </si>
  <si>
    <t>J2172224</t>
  </si>
  <si>
    <t>LIM ZHENG HUI</t>
  </si>
  <si>
    <t>K1711101</t>
  </si>
  <si>
    <t>OUDEA ALEXANDRE</t>
  </si>
  <si>
    <t>K1882534</t>
  </si>
  <si>
    <t>KOO CHI HANG</t>
  </si>
  <si>
    <t>K2081853</t>
  </si>
  <si>
    <t>TIMOTHY YAP WEI YU</t>
  </si>
  <si>
    <t>K2111660</t>
  </si>
  <si>
    <t>TAN WENYING, AUDREY (CHEN WENYING)</t>
  </si>
  <si>
    <t>K2170805</t>
  </si>
  <si>
    <t>MUHAMMAD IRFAN MUHAIMIN BIN AHMAD JASMAN</t>
  </si>
  <si>
    <t>K2172687</t>
  </si>
  <si>
    <t>T'NG TING XU</t>
  </si>
  <si>
    <t>K2181584</t>
  </si>
  <si>
    <t>RETA D/O RAJAKUMAR</t>
  </si>
  <si>
    <t>M2170763</t>
  </si>
  <si>
    <t>TOH LI TING (ZHUO LITING)</t>
  </si>
  <si>
    <t>M2172239</t>
  </si>
  <si>
    <t>CHAN ZHI HAO</t>
  </si>
  <si>
    <t>N2070913</t>
  </si>
  <si>
    <t>CHANG GUO RUI, JOEL</t>
  </si>
  <si>
    <t>Q1910355</t>
  </si>
  <si>
    <t>WONG HANG SIN</t>
  </si>
  <si>
    <t>Q2071045</t>
  </si>
  <si>
    <t>LEE ZHU</t>
  </si>
  <si>
    <t>Q2110768</t>
  </si>
  <si>
    <t>SHAWN NG ZHEN XIANG</t>
  </si>
  <si>
    <t>Q2172585</t>
  </si>
  <si>
    <t>CHAN TECK FONG</t>
  </si>
  <si>
    <t>W2070448</t>
  </si>
  <si>
    <t>TAN CHLOE</t>
  </si>
  <si>
    <t>W2082681</t>
  </si>
  <si>
    <t>TAN BOON MAY (CHEN WENMEI)</t>
  </si>
  <si>
    <t>W2210814</t>
  </si>
  <si>
    <t>PAY JIARRE</t>
  </si>
  <si>
    <t>Y1981896</t>
  </si>
  <si>
    <t>JEFFREY LIM DAO FONG</t>
  </si>
  <si>
    <t>Y2111639</t>
  </si>
  <si>
    <t>MAKO WANG JUN</t>
  </si>
  <si>
    <t>Y2172686</t>
  </si>
  <si>
    <t>NG RUI FENG JONATHAN</t>
  </si>
  <si>
    <t>Y2210848</t>
  </si>
  <si>
    <t>LEE PEI SHI</t>
  </si>
  <si>
    <t>Y2210991</t>
  </si>
  <si>
    <t>VAN LAL REM</t>
  </si>
  <si>
    <t>Z2172902</t>
  </si>
  <si>
    <t>TAN KYNAN</t>
  </si>
  <si>
    <t>Z2181984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</si>
  <si>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</si>
  <si>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</si>
  <si>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</si>
  <si>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</si>
  <si>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</si>
  <si>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</si>
  <si>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</si>
  <si>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</si>
  <si>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</si>
  <si>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Range</t>
  </si>
  <si>
    <t>%</t>
  </si>
  <si>
    <t>1st Class</t>
  </si>
  <si>
    <t>A+</t>
  </si>
  <si>
    <t>85-100</t>
  </si>
  <si>
    <t>A</t>
  </si>
  <si>
    <t>80-84</t>
  </si>
  <si>
    <t>A-</t>
  </si>
  <si>
    <t>75-79</t>
  </si>
  <si>
    <t>2nd Upper</t>
  </si>
  <si>
    <t>B+</t>
  </si>
  <si>
    <t>70-74</t>
  </si>
  <si>
    <t>2nd Lower</t>
  </si>
  <si>
    <t>B</t>
  </si>
  <si>
    <t>65-69</t>
  </si>
  <si>
    <t>3rd Class</t>
  </si>
  <si>
    <t>B-</t>
  </si>
  <si>
    <t>60-64</t>
  </si>
  <si>
    <t>Pass</t>
  </si>
  <si>
    <t>C+</t>
  </si>
  <si>
    <t>55-59</t>
  </si>
  <si>
    <t>C</t>
  </si>
  <si>
    <t>50-54</t>
  </si>
  <si>
    <t>Fail</t>
  </si>
  <si>
    <t>D+</t>
  </si>
  <si>
    <t>45-49</t>
  </si>
  <si>
    <t>D</t>
  </si>
  <si>
    <t>40-44</t>
  </si>
  <si>
    <t>F</t>
  </si>
  <si>
    <t>&lt;40</t>
  </si>
  <si>
    <t xml:space="preserve">
</t>
  </si>
  <si>
    <t>Sortable name</t>
  </si>
  <si>
    <t>Email</t>
  </si>
  <si>
    <t>SIS Id</t>
  </si>
  <si>
    <t>GBA Group</t>
  </si>
  <si>
    <t>Question 1</t>
  </si>
  <si>
    <t>Question 2</t>
  </si>
  <si>
    <t>Question 3</t>
  </si>
  <si>
    <t>Question 4</t>
  </si>
  <si>
    <t>Question 5</t>
  </si>
  <si>
    <t>Question 6</t>
  </si>
  <si>
    <t>Sum</t>
  </si>
  <si>
    <t>Max</t>
  </si>
  <si>
    <t>vivianwee002@suss.edu.sg</t>
  </si>
  <si>
    <t>Group Leader</t>
  </si>
  <si>
    <t>OUDEA GAN MING ALEXANDRE</t>
  </si>
  <si>
    <t>alexandreoudea001@suss.edu.sg</t>
  </si>
  <si>
    <t>shlim058@suss.edu.sg</t>
  </si>
  <si>
    <t>vanlalrem001@suss.edu.sg</t>
  </si>
  <si>
    <t>shawntan013@suss.edu.sg</t>
  </si>
  <si>
    <t>jyong003@suss.edu.sg</t>
  </si>
  <si>
    <t>jonathanng005@suss.edu.sg</t>
  </si>
  <si>
    <t>wlng015@suss.edu.sg</t>
  </si>
  <si>
    <t>bmtan002@suss.edu.sg</t>
  </si>
  <si>
    <t>kygan002@suss.edu.sg</t>
  </si>
  <si>
    <t>zhchan009@suss.edu.sg</t>
  </si>
  <si>
    <t>leezhu001@suss.edu.sg</t>
  </si>
  <si>
    <t>TRICIA ANG LI YING</t>
  </si>
  <si>
    <t>triciaang001@suss.edu.sg</t>
  </si>
  <si>
    <t>chkoo004@suss.edu.sg</t>
  </si>
  <si>
    <t>reta001@suss.edu.sg</t>
  </si>
  <si>
    <t>timothyyap001@suss.edu.sg</t>
  </si>
  <si>
    <t>CHLOE TAN YING YIN</t>
  </si>
  <si>
    <t>chloetan002@suss.edu.sg</t>
  </si>
  <si>
    <t>tfchan003@suss.edu.sg</t>
  </si>
  <si>
    <t>joelchang001@suss.edu.sg</t>
  </si>
  <si>
    <t>zhlim010@suss.edu.sg</t>
  </si>
  <si>
    <t>makowang001@suss.edu.sg</t>
  </si>
  <si>
    <t>muhammadazfar004@suss.edu.sg</t>
  </si>
  <si>
    <t>irfanmuhaimin001@suss.edu.sg</t>
  </si>
  <si>
    <t>feliciashun001@suss.edu.sg</t>
  </si>
  <si>
    <t>hswong004@suss.edu.sg</t>
  </si>
  <si>
    <t>lttoh003@suss.edu.sg</t>
  </si>
  <si>
    <t>jeffreylim009@suss.edu.sg</t>
  </si>
  <si>
    <t>khidayatullah001@suss.edu.sg</t>
  </si>
  <si>
    <t>andretan003@suss.edu.sg</t>
  </si>
  <si>
    <t>KYNAN TAN</t>
  </si>
  <si>
    <t>kynantan001@suss.edu.sg</t>
  </si>
  <si>
    <t>pslee016@suss.edu.sg</t>
  </si>
  <si>
    <t>audreytan006@suss.edu.sg</t>
  </si>
  <si>
    <t>txtng002@suss.edu.sg</t>
  </si>
  <si>
    <t>shawnng005@suss.edu.sg</t>
  </si>
  <si>
    <t>lynntan004@suss.edu.sg</t>
  </si>
  <si>
    <t>PAY JIARRE LYN</t>
  </si>
  <si>
    <t>jiarrepay001@suss.edu.sg</t>
  </si>
  <si>
    <t>kennethlu002@suss.edu.sg</t>
  </si>
  <si>
    <t>Dropped out</t>
  </si>
  <si>
    <t>CHENG KOK SIANG</t>
  </si>
  <si>
    <t>kscheng003@suss.edu.sg</t>
  </si>
  <si>
    <t>H2172257</t>
  </si>
  <si>
    <t>Inactive</t>
  </si>
  <si>
    <t>Learning Outcomes</t>
  </si>
  <si>
    <t>Question Number</t>
  </si>
  <si>
    <t>Bloom’s Level</t>
  </si>
  <si>
    <t>Bloom’s Verb Replacement</t>
  </si>
  <si>
    <t>Differentiate the various aspects of Python programming.</t>
  </si>
  <si>
    <t>Prepare data for analysis using Python programming.</t>
  </si>
  <si>
    <t>Analyse data using appropriate tools and techniques with Python programming.</t>
  </si>
  <si>
    <t>3,4</t>
  </si>
  <si>
    <t>Employ logic control flows in Python programmes.</t>
  </si>
  <si>
    <t>Design Python programmes for performing data analytics.</t>
  </si>
  <si>
    <t>no submission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</si>
  <si>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</si>
  <si>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</si>
  <si>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</si>
  <si>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</si>
  <si>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</si>
  <si>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</si>
  <si>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</si>
  <si>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</si>
  <si>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</si>
  <si>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Count</t>
  </si>
  <si>
    <t>Confidence Level(95.0%)</t>
  </si>
  <si>
    <t>Mean Score</t>
  </si>
  <si>
    <t>Pass Rate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</si>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</sst>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1"/>
      <name val="Calibri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219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5" borderId="0" xfId="0" applyFont="1" applyFill="1" applyBorder="1" applyAlignment="1" applyProtection="1"/>
    <xf numFmtId="0" fontId="0" fillId="5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6" fillId="3" borderId="2" xfId="0" applyFont="1" applyFill="1" applyBorder="1" applyProtection="1"/>
    <xf numFmtId="0" fontId="7" fillId="0" borderId="4" xfId="0" applyFont="1" applyBorder="1" applyAlignment="1" applyProtection="1">
      <alignment horizontal="center" wrapText="1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15" fontId="11" fillId="0" borderId="3" xfId="0" applyNumberFormat="1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/>
    <xf numFmtId="0" fontId="12" fillId="0" borderId="3" xfId="0" applyFont="1" applyBorder="1" applyProtection="1"/>
    <xf numFmtId="15" fontId="11" fillId="2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 applyProtection="1"/>
    <xf numFmtId="0" fontId="11" fillId="0" borderId="1" xfId="0" applyFont="1" applyBorder="1" applyAlignment="1" applyProtection="1">
      <alignment horizontal="center"/>
      <protection locked="0"/>
    </xf>
    <xf numFmtId="0" fontId="11" fillId="0" borderId="0" xfId="0" applyFont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/>
    <xf numFmtId="0" fontId="11" fillId="0" borderId="0" xfId="0" applyFont="1" applyAlignment="1" applyProtection="1">
      <alignment horizontal="right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3" fillId="0" borderId="1" xfId="0" applyFont="1" applyBorder="1"/>
    <xf numFmtId="0" fontId="7" fillId="4" borderId="2" xfId="0" applyFont="1" applyFill="1" applyBorder="1" applyAlignment="1" applyProtection="1">
      <alignment horizontal="center" wrapText="1"/>
      <protection locked="0"/>
    </xf>
    <xf numFmtId="0" fontId="10" fillId="0" borderId="2" xfId="0" applyNumberFormat="1" applyFont="1" applyFill="1" applyBorder="1" applyAlignment="1">
      <alignment vertical="top" wrapText="1" readingOrder="1"/>
    </xf>
    <xf numFmtId="0" fontId="9" fillId="0" borderId="2" xfId="0" applyFont="1" applyFill="1" applyBorder="1" applyAlignment="1"/>
    <xf numFmtId="0" fontId="6" fillId="3" borderId="2" xfId="0" applyFont="1" applyFill="1" applyBorder="1" applyAlignment="1" applyProtection="1">
      <alignment horizontal="center" wrapText="1"/>
      <protection locked="0"/>
    </xf>
    <xf numFmtId="1" fontId="7" fillId="0" borderId="5" xfId="0" applyNumberFormat="1" applyFont="1" applyBorder="1" applyAlignment="1" applyProtection="1">
      <alignment horizontal="center" wrapText="1"/>
      <protection locked="0"/>
    </xf>
    <xf numFmtId="0" fontId="6" fillId="3" borderId="6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right" vertical="center" wrapText="1"/>
    </xf>
    <xf numFmtId="0" fontId="11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11" fillId="0" borderId="3" xfId="0" applyFont="1" applyBorder="1" applyAlignment="1" applyProtection="1">
      <alignment horizontal="right"/>
    </xf>
    <xf numFmtId="0" fontId="11" fillId="0" borderId="1" xfId="0" applyFont="1" applyBorder="1" applyAlignment="1" applyProtection="1">
      <alignment horizontal="left"/>
      <protection locked="0"/>
    </xf>
    <xf numFmtId="0" fontId="15" fillId="0" borderId="11" xfId="1" applyFont="1" applyBorder="1"/>
    <xf numFmtId="0" fontId="15" fillId="0" borderId="11" xfId="1" applyFont="1" applyBorder="1" applyAlignment="1">
      <alignment horizontal="right"/>
    </xf>
    <xf numFmtId="0" fontId="1" fillId="0" borderId="0" xfId="1"/>
    <xf numFmtId="0" fontId="16" fillId="0" borderId="0" xfId="1" applyFont="1"/>
    <xf numFmtId="0" fontId="1" fillId="0" borderId="0" xfId="1" applyAlignment="1">
      <alignment horizontal="left"/>
    </xf>
    <xf numFmtId="0" fontId="1" fillId="6" borderId="0" xfId="1" applyFill="1"/>
    <xf numFmtId="0" fontId="17" fillId="0" borderId="11" xfId="1" applyFont="1" applyBorder="1"/>
    <xf numFmtId="0" fontId="1" fillId="0" borderId="11" xfId="1" applyBorder="1"/>
    <xf numFmtId="0" fontId="15" fillId="0" borderId="0" xfId="1" applyFont="1"/>
    <xf numFmtId="164" fontId="18" fillId="0" borderId="0" xfId="2" applyNumberFormat="1" applyFont="1" applyFill="1" applyBorder="1"/>
    <xf numFmtId="43" fontId="18" fillId="0" borderId="0" xfId="2" applyFont="1" applyFill="1" applyBorder="1"/>
    <xf numFmtId="43" fontId="18" fillId="0" borderId="11" xfId="2" applyFont="1" applyFill="1" applyBorder="1"/>
    <xf numFmtId="165" fontId="0" fillId="0" borderId="0" xfId="2" applyNumberFormat="1" applyFont="1" applyAlignment="1">
      <alignment horizontal="left"/>
    </xf>
    <xf numFmtId="0" fontId="18" fillId="0" borderId="0" xfId="3" applyNumberFormat="1" applyFont="1" applyFill="1"/>
    <xf numFmtId="166" fontId="18" fillId="0" borderId="0" xfId="3" applyNumberFormat="1" applyFont="1" applyFill="1"/>
    <xf numFmtId="165" fontId="0" fillId="0" borderId="11" xfId="2" applyNumberFormat="1" applyFont="1" applyBorder="1" applyAlignment="1">
      <alignment horizontal="left"/>
    </xf>
    <xf numFmtId="166" fontId="18" fillId="0" borderId="11" xfId="3" applyNumberFormat="1" applyFont="1" applyFill="1" applyBorder="1"/>
    <xf numFmtId="0" fontId="1" fillId="7" borderId="12" xfId="1" applyFill="1" applyBorder="1" applyAlignment="1">
      <alignment horizontal="left" wrapText="1"/>
    </xf>
    <xf numFmtId="0" fontId="1" fillId="7" borderId="13" xfId="1" applyFill="1" applyBorder="1" applyAlignment="1">
      <alignment horizontal="left" wrapText="1"/>
    </xf>
    <xf numFmtId="0" fontId="1" fillId="7" borderId="14" xfId="1" applyFill="1" applyBorder="1" applyAlignment="1">
      <alignment horizontal="left" wrapText="1"/>
    </xf>
    <xf numFmtId="0" fontId="1" fillId="0" borderId="11" xfId="1" applyBorder="1" applyAlignment="1">
      <alignment horizontal="left"/>
    </xf>
    <xf numFmtId="0" fontId="1" fillId="6" borderId="11" xfId="1" applyFill="1" applyBorder="1"/>
    <xf numFmtId="0" fontId="19" fillId="8" borderId="15" xfId="1" applyFont="1" applyFill="1" applyBorder="1" applyAlignment="1">
      <alignment horizontal="center" vertical="center"/>
    </xf>
    <xf numFmtId="0" fontId="19" fillId="8" borderId="16" xfId="1" applyFont="1" applyFill="1" applyBorder="1" applyAlignment="1">
      <alignment horizontal="center" vertical="center"/>
    </xf>
    <xf numFmtId="0" fontId="19" fillId="8" borderId="17" xfId="1" applyFont="1" applyFill="1" applyBorder="1" applyAlignment="1">
      <alignment horizontal="center" vertical="center"/>
    </xf>
    <xf numFmtId="0" fontId="19" fillId="8" borderId="13" xfId="1" applyFont="1" applyFill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/>
    </xf>
    <xf numFmtId="0" fontId="20" fillId="4" borderId="16" xfId="1" applyFont="1" applyFill="1" applyBorder="1" applyAlignment="1">
      <alignment horizontal="center" vertical="center"/>
    </xf>
    <xf numFmtId="0" fontId="19" fillId="4" borderId="16" xfId="1" applyFont="1" applyFill="1" applyBorder="1" applyAlignment="1">
      <alignment horizontal="center" vertical="center"/>
    </xf>
    <xf numFmtId="0" fontId="20" fillId="4" borderId="18" xfId="1" applyFont="1" applyFill="1" applyBorder="1" applyAlignment="1">
      <alignment horizontal="center" vertical="center"/>
    </xf>
    <xf numFmtId="0" fontId="20" fillId="9" borderId="19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10" borderId="20" xfId="1" applyFont="1" applyFill="1" applyBorder="1" applyAlignment="1">
      <alignment horizontal="center" vertical="center"/>
    </xf>
    <xf numFmtId="0" fontId="19" fillId="10" borderId="21" xfId="1" applyFont="1" applyFill="1" applyBorder="1" applyAlignment="1">
      <alignment horizontal="center" vertical="center"/>
    </xf>
    <xf numFmtId="0" fontId="19" fillId="10" borderId="22" xfId="1" applyFont="1" applyFill="1" applyBorder="1" applyAlignment="1">
      <alignment horizontal="center" vertical="center"/>
    </xf>
    <xf numFmtId="0" fontId="19" fillId="10" borderId="23" xfId="1" applyFont="1" applyFill="1" applyBorder="1" applyAlignment="1">
      <alignment horizontal="center" vertical="center"/>
    </xf>
    <xf numFmtId="0" fontId="20" fillId="10" borderId="20" xfId="1" applyFont="1" applyFill="1" applyBorder="1" applyAlignment="1">
      <alignment horizontal="center" vertical="center"/>
    </xf>
    <xf numFmtId="0" fontId="20" fillId="10" borderId="21" xfId="1" applyFont="1" applyFill="1" applyBorder="1" applyAlignment="1">
      <alignment horizontal="center" vertical="center"/>
    </xf>
    <xf numFmtId="0" fontId="20" fillId="10" borderId="24" xfId="1" applyFont="1" applyFill="1" applyBorder="1" applyAlignment="1">
      <alignment horizontal="center" vertical="center"/>
    </xf>
    <xf numFmtId="0" fontId="20" fillId="10" borderId="25" xfId="1" applyFont="1" applyFill="1" applyBorder="1" applyAlignment="1">
      <alignment horizontal="center" vertical="center"/>
    </xf>
    <xf numFmtId="0" fontId="20" fillId="10" borderId="26" xfId="1" applyFont="1" applyFill="1" applyBorder="1" applyAlignment="1">
      <alignment horizontal="center" vertical="center"/>
    </xf>
    <xf numFmtId="0" fontId="19" fillId="11" borderId="27" xfId="1" applyFont="1" applyFill="1" applyBorder="1" applyAlignment="1">
      <alignment horizontal="center" vertical="center"/>
    </xf>
    <xf numFmtId="0" fontId="19" fillId="11" borderId="28" xfId="1" applyFont="1" applyFill="1" applyBorder="1" applyAlignment="1">
      <alignment horizontal="center" vertical="center"/>
    </xf>
    <xf numFmtId="0" fontId="19" fillId="11" borderId="29" xfId="1" applyFont="1" applyFill="1" applyBorder="1" applyAlignment="1">
      <alignment horizontal="center" vertical="center"/>
    </xf>
    <xf numFmtId="0" fontId="19" fillId="11" borderId="30" xfId="1" applyFont="1" applyFill="1" applyBorder="1" applyAlignment="1">
      <alignment horizontal="center" vertical="center"/>
    </xf>
    <xf numFmtId="0" fontId="19" fillId="11" borderId="31" xfId="1" applyFont="1" applyFill="1" applyBorder="1" applyAlignment="1">
      <alignment horizontal="center" vertical="center"/>
    </xf>
    <xf numFmtId="0" fontId="19" fillId="11" borderId="32" xfId="1" applyFont="1" applyFill="1" applyBorder="1" applyAlignment="1">
      <alignment horizontal="center" vertical="center"/>
    </xf>
    <xf numFmtId="0" fontId="19" fillId="11" borderId="33" xfId="1" applyFont="1" applyFill="1" applyBorder="1" applyAlignment="1">
      <alignment horizontal="center" vertical="center"/>
    </xf>
    <xf numFmtId="0" fontId="21" fillId="11" borderId="0" xfId="1" applyFont="1" applyFill="1" applyAlignment="1">
      <alignment horizontal="center" vertical="center"/>
    </xf>
    <xf numFmtId="0" fontId="19" fillId="11" borderId="0" xfId="1" applyFont="1" applyFill="1" applyAlignment="1">
      <alignment horizontal="center" vertical="center"/>
    </xf>
    <xf numFmtId="0" fontId="19" fillId="11" borderId="34" xfId="1" applyFont="1" applyFill="1" applyBorder="1" applyAlignment="1">
      <alignment horizontal="center" vertical="center"/>
    </xf>
    <xf numFmtId="0" fontId="19" fillId="11" borderId="2" xfId="1" applyFont="1" applyFill="1" applyBorder="1" applyAlignment="1">
      <alignment horizontal="center" vertical="center"/>
    </xf>
    <xf numFmtId="0" fontId="19" fillId="11" borderId="4" xfId="1" applyFont="1" applyFill="1" applyBorder="1" applyAlignment="1">
      <alignment horizontal="center" vertical="center"/>
    </xf>
    <xf numFmtId="0" fontId="19" fillId="11" borderId="35" xfId="1" applyFont="1" applyFill="1" applyBorder="1" applyAlignment="1">
      <alignment horizontal="center" vertical="center"/>
    </xf>
    <xf numFmtId="0" fontId="19" fillId="11" borderId="36" xfId="1" applyFont="1" applyFill="1" applyBorder="1" applyAlignment="1">
      <alignment horizontal="center" vertical="center"/>
    </xf>
    <xf numFmtId="0" fontId="19" fillId="11" borderId="37" xfId="1" applyFont="1" applyFill="1" applyBorder="1" applyAlignment="1">
      <alignment horizontal="center" vertical="center"/>
    </xf>
    <xf numFmtId="0" fontId="19" fillId="11" borderId="38" xfId="1" applyFont="1" applyFill="1" applyBorder="1" applyAlignment="1">
      <alignment horizontal="center" vertical="center"/>
    </xf>
    <xf numFmtId="0" fontId="19" fillId="12" borderId="34" xfId="1" applyFont="1" applyFill="1" applyBorder="1" applyAlignment="1">
      <alignment horizontal="center" vertical="center"/>
    </xf>
    <xf numFmtId="0" fontId="19" fillId="12" borderId="2" xfId="1" applyFont="1" applyFill="1" applyBorder="1" applyAlignment="1">
      <alignment horizontal="center" vertical="center"/>
    </xf>
    <xf numFmtId="0" fontId="19" fillId="12" borderId="4" xfId="1" applyFont="1" applyFill="1" applyBorder="1" applyAlignment="1">
      <alignment horizontal="center" vertical="center"/>
    </xf>
    <xf numFmtId="0" fontId="19" fillId="12" borderId="35" xfId="1" applyFont="1" applyFill="1" applyBorder="1" applyAlignment="1">
      <alignment horizontal="center" vertical="center"/>
    </xf>
    <xf numFmtId="0" fontId="1" fillId="12" borderId="2" xfId="1" applyFill="1" applyBorder="1" applyAlignment="1">
      <alignment horizontal="center" vertical="center"/>
    </xf>
    <xf numFmtId="0" fontId="19" fillId="12" borderId="36" xfId="1" applyFont="1" applyFill="1" applyBorder="1" applyAlignment="1">
      <alignment horizontal="center" vertical="center"/>
    </xf>
    <xf numFmtId="0" fontId="19" fillId="12" borderId="37" xfId="1" applyFont="1" applyFill="1" applyBorder="1" applyAlignment="1">
      <alignment horizontal="center" vertical="center"/>
    </xf>
    <xf numFmtId="0" fontId="19" fillId="12" borderId="38" xfId="1" applyFont="1" applyFill="1" applyBorder="1" applyAlignment="1">
      <alignment horizontal="center" vertical="center"/>
    </xf>
    <xf numFmtId="0" fontId="19" fillId="11" borderId="39" xfId="1" applyFont="1" applyFill="1" applyBorder="1" applyAlignment="1">
      <alignment horizontal="center" vertical="center"/>
    </xf>
    <xf numFmtId="0" fontId="19" fillId="11" borderId="40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0" fontId="19" fillId="11" borderId="44" xfId="1" applyFont="1" applyFill="1" applyBorder="1" applyAlignment="1">
      <alignment horizontal="center" vertical="center"/>
    </xf>
    <xf numFmtId="0" fontId="19" fillId="11" borderId="45" xfId="1" applyFont="1" applyFill="1" applyBorder="1" applyAlignment="1">
      <alignment horizontal="center" vertical="center"/>
    </xf>
    <xf numFmtId="0" fontId="1" fillId="11" borderId="28" xfId="1" applyFill="1" applyBorder="1" applyAlignment="1">
      <alignment horizontal="center" vertical="center"/>
    </xf>
    <xf numFmtId="0" fontId="19" fillId="12" borderId="27" xfId="1" applyFont="1" applyFill="1" applyBorder="1" applyAlignment="1">
      <alignment horizontal="center" vertical="center"/>
    </xf>
    <xf numFmtId="0" fontId="19" fillId="12" borderId="28" xfId="1" applyFont="1" applyFill="1" applyBorder="1" applyAlignment="1">
      <alignment horizontal="center" vertical="center"/>
    </xf>
    <xf numFmtId="0" fontId="19" fillId="12" borderId="29" xfId="1" applyFont="1" applyFill="1" applyBorder="1" applyAlignment="1">
      <alignment horizontal="center" vertical="center"/>
    </xf>
    <xf numFmtId="0" fontId="19" fillId="12" borderId="30" xfId="1" applyFont="1" applyFill="1" applyBorder="1" applyAlignment="1">
      <alignment horizontal="center" vertical="center"/>
    </xf>
    <xf numFmtId="0" fontId="19" fillId="12" borderId="31" xfId="1" applyFont="1" applyFill="1" applyBorder="1" applyAlignment="1">
      <alignment horizontal="center" vertical="center"/>
    </xf>
    <xf numFmtId="0" fontId="19" fillId="12" borderId="32" xfId="1" applyFont="1" applyFill="1" applyBorder="1" applyAlignment="1">
      <alignment horizontal="center" vertical="center"/>
    </xf>
    <xf numFmtId="0" fontId="19" fillId="12" borderId="33" xfId="1" applyFont="1" applyFill="1" applyBorder="1" applyAlignment="1">
      <alignment horizontal="center" vertical="center"/>
    </xf>
    <xf numFmtId="0" fontId="19" fillId="11" borderId="46" xfId="1" applyFont="1" applyFill="1" applyBorder="1" applyAlignment="1">
      <alignment horizontal="center" vertical="center"/>
    </xf>
    <xf numFmtId="0" fontId="19" fillId="11" borderId="47" xfId="1" applyFont="1" applyFill="1" applyBorder="1" applyAlignment="1">
      <alignment horizontal="center" vertical="center"/>
    </xf>
    <xf numFmtId="0" fontId="19" fillId="11" borderId="9" xfId="1" applyFont="1" applyFill="1" applyBorder="1" applyAlignment="1">
      <alignment horizontal="center" vertical="center"/>
    </xf>
    <xf numFmtId="0" fontId="19" fillId="11" borderId="1" xfId="1" applyFont="1" applyFill="1" applyBorder="1" applyAlignment="1">
      <alignment horizontal="center" vertical="center"/>
    </xf>
    <xf numFmtId="0" fontId="19" fillId="11" borderId="48" xfId="1" applyFont="1" applyFill="1" applyBorder="1" applyAlignment="1">
      <alignment horizontal="center" vertical="center"/>
    </xf>
    <xf numFmtId="0" fontId="19" fillId="11" borderId="49" xfId="1" applyFont="1" applyFill="1" applyBorder="1" applyAlignment="1">
      <alignment horizontal="center" vertical="center"/>
    </xf>
    <xf numFmtId="0" fontId="19" fillId="11" borderId="50" xfId="1" applyFont="1" applyFill="1" applyBorder="1" applyAlignment="1">
      <alignment horizontal="center" vertical="center"/>
    </xf>
    <xf numFmtId="0" fontId="19" fillId="11" borderId="51" xfId="1" applyFont="1" applyFill="1" applyBorder="1" applyAlignment="1">
      <alignment horizontal="center" vertical="center"/>
    </xf>
    <xf numFmtId="0" fontId="19" fillId="11" borderId="52" xfId="1" applyFont="1" applyFill="1" applyBorder="1" applyAlignment="1">
      <alignment horizontal="center" vertical="center"/>
    </xf>
    <xf numFmtId="0" fontId="19" fillId="11" borderId="53" xfId="1" applyFont="1" applyFill="1" applyBorder="1" applyAlignment="1">
      <alignment horizontal="center" vertical="center"/>
    </xf>
    <xf numFmtId="0" fontId="19" fillId="11" borderId="11" xfId="1" applyFont="1" applyFill="1" applyBorder="1" applyAlignment="1">
      <alignment horizontal="center" vertical="center"/>
    </xf>
    <xf numFmtId="0" fontId="19" fillId="11" borderId="54" xfId="1" applyFont="1" applyFill="1" applyBorder="1" applyAlignment="1">
      <alignment horizontal="center" vertical="center"/>
    </xf>
    <xf numFmtId="0" fontId="19" fillId="11" borderId="55" xfId="1" applyFont="1" applyFill="1" applyBorder="1" applyAlignment="1">
      <alignment horizontal="center" vertical="center"/>
    </xf>
    <xf numFmtId="0" fontId="19" fillId="11" borderId="56" xfId="1" applyFont="1" applyFill="1" applyBorder="1" applyAlignment="1">
      <alignment horizontal="center" vertical="center"/>
    </xf>
    <xf numFmtId="0" fontId="19" fillId="11" borderId="57" xfId="1" applyFont="1" applyFill="1" applyBorder="1" applyAlignment="1">
      <alignment horizontal="center" vertical="center"/>
    </xf>
    <xf numFmtId="0" fontId="19" fillId="11" borderId="6" xfId="1" applyFont="1" applyFill="1" applyBorder="1" applyAlignment="1">
      <alignment horizontal="center" vertical="center"/>
    </xf>
    <xf numFmtId="0" fontId="19" fillId="11" borderId="7" xfId="1" applyFont="1" applyFill="1" applyBorder="1" applyAlignment="1">
      <alignment horizontal="center" vertical="center"/>
    </xf>
    <xf numFmtId="0" fontId="19" fillId="11" borderId="3" xfId="1" applyFont="1" applyFill="1" applyBorder="1" applyAlignment="1">
      <alignment horizontal="center" vertical="center"/>
    </xf>
    <xf numFmtId="0" fontId="19" fillId="12" borderId="57" xfId="1" applyFont="1" applyFill="1" applyBorder="1" applyAlignment="1">
      <alignment horizontal="center" vertical="center"/>
    </xf>
    <xf numFmtId="0" fontId="19" fillId="12" borderId="6" xfId="1" applyFont="1" applyFill="1" applyBorder="1" applyAlignment="1">
      <alignment horizontal="center" vertical="center"/>
    </xf>
    <xf numFmtId="0" fontId="19" fillId="12" borderId="58" xfId="1" applyFont="1" applyFill="1" applyBorder="1" applyAlignment="1">
      <alignment horizontal="center" vertical="center"/>
    </xf>
    <xf numFmtId="0" fontId="19" fillId="12" borderId="59" xfId="1" applyFont="1" applyFill="1" applyBorder="1" applyAlignment="1">
      <alignment horizontal="center" vertical="center"/>
    </xf>
    <xf numFmtId="0" fontId="19" fillId="12" borderId="60" xfId="1" applyFont="1" applyFill="1" applyBorder="1" applyAlignment="1">
      <alignment horizontal="center" vertical="center"/>
    </xf>
    <xf numFmtId="0" fontId="19" fillId="12" borderId="39" xfId="1" applyFont="1" applyFill="1" applyBorder="1" applyAlignment="1">
      <alignment horizontal="center" vertical="center"/>
    </xf>
    <xf numFmtId="0" fontId="19" fillId="12" borderId="40" xfId="1" applyFont="1" applyFill="1" applyBorder="1" applyAlignment="1">
      <alignment horizontal="center" vertical="center"/>
    </xf>
    <xf numFmtId="0" fontId="19" fillId="12" borderId="43" xfId="1" applyFont="1" applyFill="1" applyBorder="1" applyAlignment="1">
      <alignment horizontal="center" vertical="center"/>
    </xf>
    <xf numFmtId="0" fontId="19" fillId="12" borderId="44" xfId="1" applyFont="1" applyFill="1" applyBorder="1" applyAlignment="1">
      <alignment horizontal="center" vertical="center"/>
    </xf>
    <xf numFmtId="0" fontId="19" fillId="12" borderId="45" xfId="1" applyFont="1" applyFill="1" applyBorder="1" applyAlignment="1">
      <alignment horizontal="center" vertical="center"/>
    </xf>
    <xf numFmtId="0" fontId="14" fillId="0" borderId="0" xfId="4"/>
    <xf numFmtId="0" fontId="14" fillId="0" borderId="0" xfId="4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30" xfId="0" applyFont="1" applyFill="1" applyBorder="1" applyAlignment="1">
      <alignment horizontal="centerContinuous"/>
    </xf>
    <xf numFmtId="0" fontId="14" fillId="0" borderId="0" xfId="4" applyAlignment="1">
      <alignment wrapText="1"/>
    </xf>
    <xf numFmtId="0" fontId="14" fillId="0" borderId="2" xfId="4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14" fillId="0" borderId="2" xfId="4" applyNumberFormat="1" applyBorder="1" applyAlignment="1">
      <alignment horizontal="center" vertical="center"/>
    </xf>
    <xf numFmtId="0" fontId="14" fillId="0" borderId="2" xfId="4" applyBorder="1" applyAlignment="1">
      <alignment horizontal="center" vertical="center" wrapText="1"/>
    </xf>
    <xf numFmtId="0" fontId="14" fillId="0" borderId="2" xfId="4" applyBorder="1" applyAlignment="1">
      <alignment horizontal="center" wrapText="1"/>
    </xf>
    <xf numFmtId="2" fontId="14" fillId="0" borderId="2" xfId="4" applyNumberFormat="1" applyBorder="1" applyAlignment="1">
      <alignment horizontal="center" wrapText="1"/>
    </xf>
    <xf numFmtId="1" fontId="11" fillId="0" borderId="2" xfId="0" applyNumberFormat="1" applyFont="1" applyBorder="1" applyAlignment="1" applyProtection="1">
      <alignment horizontal="center"/>
      <protection locked="0"/>
    </xf>
    <xf numFmtId="0" fontId="14" fillId="0" borderId="27" xfId="4" applyBorder="1" applyAlignment="1">
      <alignment horizontal="center" vertical="center"/>
    </xf>
    <xf numFmtId="0" fontId="14" fillId="0" borderId="28" xfId="4" applyBorder="1" applyAlignment="1">
      <alignment horizontal="center" vertical="center"/>
    </xf>
    <xf numFmtId="0" fontId="14" fillId="0" borderId="31" xfId="4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2" fontId="14" fillId="0" borderId="36" xfId="4" applyNumberForma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2" fontId="0" fillId="0" borderId="40" xfId="0" applyNumberFormat="1" applyFill="1" applyBorder="1" applyAlignment="1">
      <alignment horizontal="center" vertical="center"/>
    </xf>
    <xf numFmtId="2" fontId="14" fillId="0" borderId="40" xfId="4" applyNumberFormat="1" applyBorder="1" applyAlignment="1">
      <alignment horizontal="center" vertical="center"/>
    </xf>
    <xf numFmtId="2" fontId="14" fillId="0" borderId="43" xfId="4" applyNumberFormat="1" applyBorder="1" applyAlignment="1">
      <alignment horizontal="center" vertical="center"/>
    </xf>
    <xf numFmtId="0" fontId="19" fillId="11" borderId="20" xfId="1" applyFont="1" applyFill="1" applyBorder="1" applyAlignment="1">
      <alignment horizontal="center" vertical="center"/>
    </xf>
    <xf numFmtId="0" fontId="19" fillId="10" borderId="39" xfId="1" applyFont="1" applyFill="1" applyBorder="1" applyAlignment="1">
      <alignment horizontal="center" vertical="center"/>
    </xf>
    <xf numFmtId="0" fontId="19" fillId="11" borderId="21" xfId="1" applyFont="1" applyFill="1" applyBorder="1" applyAlignment="1">
      <alignment horizontal="center" vertical="center"/>
    </xf>
    <xf numFmtId="0" fontId="19" fillId="10" borderId="40" xfId="1" applyFont="1" applyFill="1" applyBorder="1" applyAlignment="1">
      <alignment horizontal="center" vertical="center"/>
    </xf>
    <xf numFmtId="0" fontId="19" fillId="11" borderId="22" xfId="1" applyFont="1" applyFill="1" applyBorder="1" applyAlignment="1">
      <alignment horizontal="center" vertical="center"/>
    </xf>
    <xf numFmtId="0" fontId="19" fillId="10" borderId="41" xfId="1" applyFont="1" applyFill="1" applyBorder="1" applyAlignment="1">
      <alignment horizontal="center" vertical="center"/>
    </xf>
    <xf numFmtId="0" fontId="19" fillId="11" borderId="23" xfId="1" applyFont="1" applyFill="1" applyBorder="1" applyAlignment="1">
      <alignment horizontal="center" vertical="center"/>
    </xf>
    <xf numFmtId="0" fontId="19" fillId="10" borderId="42" xfId="1" applyFont="1" applyFill="1" applyBorder="1" applyAlignment="1">
      <alignment horizontal="center" vertical="center"/>
    </xf>
    <xf numFmtId="0" fontId="20" fillId="10" borderId="39" xfId="1" applyFont="1" applyFill="1" applyBorder="1" applyAlignment="1">
      <alignment horizontal="center" vertical="center"/>
    </xf>
    <xf numFmtId="0" fontId="1" fillId="11" borderId="2" xfId="1" applyFill="1" applyBorder="1" applyAlignment="1">
      <alignment horizontal="center" vertical="center"/>
    </xf>
    <xf numFmtId="0" fontId="20" fillId="10" borderId="40" xfId="1" applyFont="1" applyFill="1" applyBorder="1" applyAlignment="1">
      <alignment horizontal="center" vertical="center"/>
    </xf>
    <xf numFmtId="0" fontId="1" fillId="12" borderId="28" xfId="1" applyFill="1" applyBorder="1" applyAlignment="1">
      <alignment horizontal="center" vertical="center"/>
    </xf>
    <xf numFmtId="0" fontId="19" fillId="11" borderId="24" xfId="1" applyFont="1" applyFill="1" applyBorder="1" applyAlignment="1">
      <alignment horizontal="center" vertical="center"/>
    </xf>
    <xf numFmtId="0" fontId="20" fillId="10" borderId="43" xfId="1" applyFont="1" applyFill="1" applyBorder="1" applyAlignment="1">
      <alignment horizontal="center" vertical="center"/>
    </xf>
    <xf numFmtId="0" fontId="19" fillId="11" borderId="58" xfId="1" applyFont="1" applyFill="1" applyBorder="1" applyAlignment="1">
      <alignment horizontal="center" vertical="center"/>
    </xf>
    <xf numFmtId="0" fontId="19" fillId="11" borderId="25" xfId="1" applyFont="1" applyFill="1" applyBorder="1" applyAlignment="1">
      <alignment horizontal="center" vertical="center"/>
    </xf>
    <xf numFmtId="0" fontId="20" fillId="10" borderId="44" xfId="1" applyFont="1" applyFill="1" applyBorder="1" applyAlignment="1">
      <alignment horizontal="center" vertical="center"/>
    </xf>
    <xf numFmtId="0" fontId="19" fillId="11" borderId="59" xfId="1" applyFont="1" applyFill="1" applyBorder="1" applyAlignment="1">
      <alignment horizontal="center" vertical="center"/>
    </xf>
    <xf numFmtId="0" fontId="19" fillId="11" borderId="26" xfId="1" applyFont="1" applyFill="1" applyBorder="1" applyAlignment="1">
      <alignment horizontal="center" vertical="center"/>
    </xf>
    <xf numFmtId="0" fontId="20" fillId="10" borderId="45" xfId="1" applyFont="1" applyFill="1" applyBorder="1" applyAlignment="1">
      <alignment horizontal="center" vertical="center"/>
    </xf>
    <xf numFmtId="0" fontId="19" fillId="11" borderId="60" xfId="1" applyFont="1" applyFill="1" applyBorder="1" applyAlignment="1">
      <alignment horizontal="center" vertical="center"/>
    </xf>
  </cellXfs>
  <cellStyles count="5">
    <cellStyle name="Comma 2" xfId="2" xr:uid="{0997FFB4-9066-48D8-BBE8-66C354A051D5}"/>
    <cellStyle name="Normal" xfId="0" builtinId="0"/>
    <cellStyle name="Normal 2" xfId="1" xr:uid="{273CE6B0-0BB9-425B-8A38-14BF8D07DD96}"/>
    <cellStyle name="Normal 3" xfId="4" xr:uid="{B8721D51-966E-45C3-A7A4-8F68C730ADBE}"/>
    <cellStyle name="Percent 2" xfId="3" xr:uid="{6A392F81-089F-48DB-906C-A51CAC3D80B2}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3.0303030303030304E-2</c:v>
                </c:pt>
                <c:pt idx="2">
                  <c:v>0.27272727272727271</c:v>
                </c:pt>
                <c:pt idx="3">
                  <c:v>0.30303030303030304</c:v>
                </c:pt>
                <c:pt idx="4">
                  <c:v>3.0303030303030304E-2</c:v>
                </c:pt>
                <c:pt idx="5">
                  <c:v>0.15151515151515152</c:v>
                </c:pt>
                <c:pt idx="6">
                  <c:v>3.0303030303030304E-2</c:v>
                </c:pt>
                <c:pt idx="7">
                  <c:v>0.15151515151515152</c:v>
                </c:pt>
                <c:pt idx="8">
                  <c:v>0</c:v>
                </c:pt>
                <c:pt idx="9">
                  <c:v>3.0303030303030304E-2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B-4540-9C33-55DAC89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F8088-68B7-4185-AD93-55087137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3" name="Down Arrow 1">
          <a:extLst>
            <a:ext uri="{FF2B5EF4-FFF2-40B4-BE49-F238E27FC236}">
              <a16:creationId xmlns:a16="http://schemas.microsoft.com/office/drawing/2014/main" id="{2857591E-4611-4A3B-AB3B-DE20AF2E3884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6BAC18-121F-4E95-8861-32B94B2D0FCE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E7D57E-8479-4845-A675-D4884200D694}"/>
            </a:ext>
          </a:extLst>
        </xdr:cNvPr>
        <xdr:cNvSpPr txBox="1"/>
      </xdr:nvSpPr>
      <xdr:spPr>
        <a:xfrm>
          <a:off x="2560320" y="6431280"/>
          <a:ext cx="8143875" cy="3185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L252%20ECA%20Score%20Sheet%20SBIZ%20T09%20Munish%20Ku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 Mark"/>
      <sheetName val="Marks_unsorted"/>
      <sheetName val="Analytics per Qn"/>
      <sheetName val="Stats"/>
      <sheetName val="Bloom"/>
    </sheetNames>
    <sheetDataSet>
      <sheetData sheetId="0" refreshError="1"/>
      <sheetData sheetId="1">
        <row r="8">
          <cell r="H8" t="str">
            <v>85-100</v>
          </cell>
          <cell r="I8">
            <v>0</v>
          </cell>
        </row>
        <row r="9">
          <cell r="H9" t="str">
            <v>80-84</v>
          </cell>
          <cell r="I9">
            <v>2.7777777777777776E-2</v>
          </cell>
        </row>
        <row r="10">
          <cell r="H10" t="str">
            <v>75-79</v>
          </cell>
          <cell r="I10">
            <v>0.25</v>
          </cell>
        </row>
        <row r="11">
          <cell r="H11" t="str">
            <v>70-74</v>
          </cell>
          <cell r="I11">
            <v>0.27777777777777779</v>
          </cell>
        </row>
        <row r="12">
          <cell r="H12" t="str">
            <v>65-69</v>
          </cell>
          <cell r="I12">
            <v>2.7777777777777776E-2</v>
          </cell>
        </row>
        <row r="13">
          <cell r="H13" t="str">
            <v>60-64</v>
          </cell>
          <cell r="I13">
            <v>0.1388888888888889</v>
          </cell>
        </row>
        <row r="14">
          <cell r="H14" t="str">
            <v>55-59</v>
          </cell>
          <cell r="I14">
            <v>2.7777777777777776E-2</v>
          </cell>
        </row>
        <row r="15">
          <cell r="H15" t="str">
            <v>50-54</v>
          </cell>
          <cell r="I15">
            <v>0.1388888888888889</v>
          </cell>
        </row>
        <row r="16">
          <cell r="H16" t="str">
            <v>45-49</v>
          </cell>
          <cell r="I16">
            <v>0</v>
          </cell>
        </row>
        <row r="17">
          <cell r="H17" t="str">
            <v>40-44</v>
          </cell>
          <cell r="I17">
            <v>2.7777777777777776E-2</v>
          </cell>
        </row>
        <row r="18">
          <cell r="H18" t="str">
            <v>&lt;40</v>
          </cell>
          <cell r="I18">
            <v>9.0909090909090912E-2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opLeftCell="A4" zoomScale="85" zoomScaleNormal="85" workbookViewId="0">
      <selection activeCell="E19" sqref="E19"/>
    </sheetView>
  </sheetViews>
  <sheetFormatPr defaultColWidth="9.140625" defaultRowHeight="12.75"/>
  <cols>
    <col min="1" max="1" width="4.85546875" style="3" customWidth="1"/>
    <col min="2" max="2" width="27.42578125" style="3" customWidth="1"/>
    <col min="3" max="4" width="11.42578125" style="3" customWidth="1"/>
    <col min="5" max="5" width="9.42578125" style="3" customWidth="1"/>
    <col min="6" max="6" width="9.140625" style="3" bestFit="1" customWidth="1"/>
    <col min="7" max="7" width="8.42578125" style="3" customWidth="1"/>
    <col min="8" max="8" width="7.42578125" style="3" customWidth="1"/>
    <col min="9" max="9" width="12.42578125" style="3" customWidth="1"/>
    <col min="10" max="12" width="9.85546875" style="3" customWidth="1"/>
    <col min="13" max="13" width="18" style="3" customWidth="1"/>
    <col min="14" max="16384" width="9.140625" style="3"/>
  </cols>
  <sheetData>
    <row r="1" spans="1:18" ht="15">
      <c r="A1" s="65" t="s">
        <v>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"/>
    </row>
    <row r="3" spans="1:18" ht="20.100000000000001" customHeight="1">
      <c r="A3" s="63" t="s">
        <v>4</v>
      </c>
      <c r="B3" s="63"/>
      <c r="C3" s="67" t="s">
        <v>21</v>
      </c>
      <c r="D3" s="67"/>
      <c r="E3" s="67"/>
      <c r="F3" s="67"/>
      <c r="G3" s="67"/>
      <c r="H3" s="67"/>
      <c r="I3" s="38"/>
      <c r="J3" s="4"/>
      <c r="K3" s="4"/>
      <c r="L3" s="4"/>
      <c r="O3" s="5"/>
    </row>
    <row r="4" spans="1:18" ht="24.95" customHeight="1">
      <c r="A4" s="63" t="s">
        <v>5</v>
      </c>
      <c r="B4" s="63"/>
      <c r="C4" s="39">
        <v>44809</v>
      </c>
      <c r="D4" s="40"/>
      <c r="E4" s="41"/>
      <c r="F4" s="42"/>
      <c r="G4" s="66" t="s">
        <v>6</v>
      </c>
      <c r="H4" s="66"/>
      <c r="I4" s="43">
        <f>C4+14</f>
        <v>44823</v>
      </c>
    </row>
    <row r="5" spans="1:18" ht="24.95" customHeight="1">
      <c r="A5" s="63" t="s">
        <v>9</v>
      </c>
      <c r="B5" s="63"/>
      <c r="C5" s="53" t="s">
        <v>22</v>
      </c>
      <c r="D5" s="44"/>
      <c r="E5" s="44"/>
      <c r="F5" s="44"/>
      <c r="G5" s="64" t="s">
        <v>7</v>
      </c>
      <c r="H5" s="64"/>
      <c r="I5" s="45" t="s">
        <v>24</v>
      </c>
    </row>
    <row r="6" spans="1:18" ht="7.5" customHeight="1">
      <c r="A6" s="46"/>
      <c r="B6" s="46"/>
      <c r="C6" s="47"/>
      <c r="D6" s="42"/>
      <c r="E6" s="48"/>
      <c r="F6" s="48"/>
      <c r="G6" s="49"/>
      <c r="H6" s="49"/>
      <c r="I6" s="50"/>
    </row>
    <row r="7" spans="1:18" ht="24.95" customHeight="1">
      <c r="A7" s="51" t="s">
        <v>11</v>
      </c>
      <c r="B7" s="51"/>
      <c r="C7" s="53" t="s">
        <v>23</v>
      </c>
      <c r="D7" s="52"/>
      <c r="E7" s="52"/>
      <c r="F7" s="48"/>
      <c r="G7" s="62" t="s">
        <v>10</v>
      </c>
      <c r="H7" s="62"/>
      <c r="I7" s="188">
        <f>COUNT(E19:E55)-4</f>
        <v>33</v>
      </c>
    </row>
    <row r="8" spans="1:18" ht="24.9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>
      <c r="A10" s="24" t="s">
        <v>20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59" t="s">
        <v>2</v>
      </c>
      <c r="C11" s="59"/>
      <c r="D11" s="29" t="s">
        <v>1</v>
      </c>
      <c r="E11" s="36" t="s">
        <v>13</v>
      </c>
      <c r="F11" s="37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54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54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54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>
      <c r="A17" s="22" t="s">
        <v>12</v>
      </c>
      <c r="B17" s="22"/>
      <c r="C17" s="22"/>
      <c r="D17" s="22"/>
      <c r="E17" s="22"/>
      <c r="F17" s="23"/>
    </row>
    <row r="18" spans="1:11" ht="31.5" customHeight="1">
      <c r="A18" s="29" t="s">
        <v>0</v>
      </c>
      <c r="B18" s="60" t="s">
        <v>2</v>
      </c>
      <c r="C18" s="61"/>
      <c r="D18" s="29" t="s">
        <v>1</v>
      </c>
      <c r="E18" s="57" t="s">
        <v>13</v>
      </c>
      <c r="F18" s="37" t="s">
        <v>8</v>
      </c>
    </row>
    <row r="19" spans="1:11" s="8" customFormat="1" ht="15">
      <c r="A19" s="30">
        <v>1</v>
      </c>
      <c r="B19" s="55" t="s">
        <v>25</v>
      </c>
      <c r="C19" s="56"/>
      <c r="D19" s="55" t="s">
        <v>26</v>
      </c>
      <c r="E19" s="58">
        <f>Marks_unsorted!L8</f>
        <v>43</v>
      </c>
      <c r="F19" s="35"/>
      <c r="G19" s="1"/>
      <c r="H19" s="1"/>
      <c r="I19" s="1"/>
      <c r="J19" s="1"/>
      <c r="K19" s="1"/>
    </row>
    <row r="20" spans="1:11" s="8" customFormat="1" ht="15">
      <c r="A20" s="30">
        <v>2</v>
      </c>
      <c r="B20" s="55" t="s">
        <v>27</v>
      </c>
      <c r="C20" s="56"/>
      <c r="D20" s="55" t="s">
        <v>28</v>
      </c>
      <c r="E20" s="58">
        <f>Marks_unsorted!L12</f>
        <v>59</v>
      </c>
      <c r="F20" s="35"/>
      <c r="G20" s="1"/>
      <c r="H20" s="1"/>
      <c r="I20" s="1"/>
      <c r="J20" s="1"/>
      <c r="K20" s="1"/>
    </row>
    <row r="21" spans="1:11" s="8" customFormat="1" ht="22.5">
      <c r="A21" s="30">
        <v>3</v>
      </c>
      <c r="B21" s="55" t="s">
        <v>29</v>
      </c>
      <c r="C21" s="56"/>
      <c r="D21" s="55" t="s">
        <v>30</v>
      </c>
      <c r="E21" s="58">
        <f>Marks_unsorted!L39</f>
        <v>0</v>
      </c>
      <c r="F21" s="35" t="s">
        <v>194</v>
      </c>
      <c r="G21" s="1"/>
      <c r="H21" s="1"/>
      <c r="I21" s="1"/>
      <c r="J21" s="1"/>
      <c r="K21" s="1"/>
    </row>
    <row r="22" spans="1:11" s="8" customFormat="1" ht="33">
      <c r="A22" s="30">
        <v>4</v>
      </c>
      <c r="B22" s="55" t="s">
        <v>31</v>
      </c>
      <c r="C22" s="56"/>
      <c r="D22" s="55" t="s">
        <v>32</v>
      </c>
      <c r="E22" s="58">
        <f>Marks_unsorted!L5</f>
        <v>0</v>
      </c>
      <c r="F22" s="35" t="s">
        <v>209</v>
      </c>
      <c r="G22" s="1"/>
      <c r="H22" s="1"/>
      <c r="I22" s="1"/>
      <c r="J22" s="1"/>
      <c r="K22" s="1"/>
    </row>
    <row r="23" spans="1:11" s="8" customFormat="1" ht="15">
      <c r="A23" s="30">
        <v>5</v>
      </c>
      <c r="B23" s="55" t="s">
        <v>33</v>
      </c>
      <c r="C23" s="56"/>
      <c r="D23" s="55" t="s">
        <v>34</v>
      </c>
      <c r="E23" s="58">
        <f>Marks_unsorted!L10</f>
        <v>50</v>
      </c>
      <c r="F23" s="35"/>
      <c r="G23" s="1"/>
      <c r="H23" s="1"/>
      <c r="I23" s="1"/>
      <c r="J23" s="1"/>
      <c r="K23" s="1"/>
    </row>
    <row r="24" spans="1:11" s="8" customFormat="1" ht="15">
      <c r="A24" s="30">
        <v>6</v>
      </c>
      <c r="B24" s="55" t="s">
        <v>35</v>
      </c>
      <c r="C24" s="56"/>
      <c r="D24" s="55" t="s">
        <v>36</v>
      </c>
      <c r="E24" s="58">
        <f>Marks_unsorted!L3</f>
        <v>79</v>
      </c>
      <c r="F24" s="35"/>
      <c r="G24" s="1"/>
      <c r="H24" s="1"/>
      <c r="I24" s="1"/>
      <c r="J24" s="1"/>
      <c r="K24" s="1"/>
    </row>
    <row r="25" spans="1:11" s="8" customFormat="1" ht="27">
      <c r="A25" s="30">
        <v>7</v>
      </c>
      <c r="B25" s="55" t="s">
        <v>37</v>
      </c>
      <c r="C25" s="56"/>
      <c r="D25" s="55" t="s">
        <v>38</v>
      </c>
      <c r="E25" s="58">
        <f>Marks_unsorted!L31</f>
        <v>66</v>
      </c>
      <c r="F25" s="35"/>
      <c r="G25" s="1"/>
      <c r="H25" s="1"/>
      <c r="I25" s="1"/>
      <c r="J25" s="1"/>
      <c r="K25" s="1"/>
    </row>
    <row r="26" spans="1:11" s="8" customFormat="1" ht="15">
      <c r="A26" s="30">
        <v>8</v>
      </c>
      <c r="B26" s="55" t="s">
        <v>39</v>
      </c>
      <c r="C26" s="56"/>
      <c r="D26" s="55" t="s">
        <v>40</v>
      </c>
      <c r="E26" s="58">
        <f>Marks_unsorted!L37</f>
        <v>62</v>
      </c>
      <c r="F26" s="35"/>
      <c r="G26" s="1"/>
      <c r="H26" s="1"/>
      <c r="I26" s="1"/>
      <c r="J26" s="1"/>
      <c r="K26" s="1"/>
    </row>
    <row r="27" spans="1:11" s="8" customFormat="1" ht="15">
      <c r="A27" s="30">
        <v>9</v>
      </c>
      <c r="B27" s="55" t="s">
        <v>41</v>
      </c>
      <c r="C27" s="56"/>
      <c r="D27" s="55" t="s">
        <v>42</v>
      </c>
      <c r="E27" s="58">
        <f>Marks_unsorted!L26</f>
        <v>75</v>
      </c>
      <c r="F27" s="35"/>
      <c r="G27" s="1"/>
      <c r="H27" s="1"/>
      <c r="I27" s="1"/>
      <c r="J27" s="1"/>
      <c r="K27" s="1"/>
    </row>
    <row r="28" spans="1:11" s="8" customFormat="1" ht="15">
      <c r="A28" s="30">
        <v>10</v>
      </c>
      <c r="B28" s="55" t="s">
        <v>43</v>
      </c>
      <c r="C28" s="56"/>
      <c r="D28" s="55" t="s">
        <v>44</v>
      </c>
      <c r="E28" s="58">
        <f>Marks_unsorted!L24</f>
        <v>76</v>
      </c>
      <c r="F28" s="35"/>
      <c r="G28" s="1"/>
      <c r="H28" s="1"/>
      <c r="I28" s="1"/>
      <c r="J28" s="1"/>
      <c r="K28" s="1"/>
    </row>
    <row r="29" spans="1:11" s="8" customFormat="1" ht="15">
      <c r="A29" s="30">
        <v>11</v>
      </c>
      <c r="B29" s="55" t="s">
        <v>45</v>
      </c>
      <c r="C29" s="56"/>
      <c r="D29" s="55" t="s">
        <v>46</v>
      </c>
      <c r="E29" s="58">
        <f>Marks_unsorted!L30</f>
        <v>72</v>
      </c>
      <c r="F29" s="35"/>
      <c r="G29" s="1"/>
      <c r="H29" s="1"/>
      <c r="I29" s="1"/>
      <c r="J29" s="1"/>
      <c r="K29" s="1"/>
    </row>
    <row r="30" spans="1:11" s="8" customFormat="1" ht="33">
      <c r="A30" s="30">
        <v>12</v>
      </c>
      <c r="B30" s="55" t="s">
        <v>47</v>
      </c>
      <c r="C30" s="56"/>
      <c r="D30" s="55" t="s">
        <v>48</v>
      </c>
      <c r="E30" s="58">
        <f>Marks_unsorted!L15</f>
        <v>0</v>
      </c>
      <c r="F30" s="35" t="s">
        <v>209</v>
      </c>
      <c r="G30" s="1"/>
      <c r="H30" s="1"/>
      <c r="I30" s="1"/>
      <c r="J30" s="1"/>
      <c r="K30" s="1"/>
    </row>
    <row r="31" spans="1:11" s="8" customFormat="1" ht="15">
      <c r="A31" s="30">
        <v>13</v>
      </c>
      <c r="B31" s="55" t="s">
        <v>49</v>
      </c>
      <c r="C31" s="56"/>
      <c r="D31" s="55" t="s">
        <v>50</v>
      </c>
      <c r="E31" s="58">
        <f>Marks_unsorted!L7</f>
        <v>80</v>
      </c>
      <c r="F31" s="35"/>
      <c r="G31" s="1"/>
      <c r="H31" s="1"/>
      <c r="I31" s="1"/>
      <c r="J31" s="1"/>
      <c r="K31" s="1"/>
    </row>
    <row r="32" spans="1:11" s="8" customFormat="1" ht="15">
      <c r="A32" s="30">
        <v>14</v>
      </c>
      <c r="B32" s="55" t="s">
        <v>51</v>
      </c>
      <c r="C32" s="56"/>
      <c r="D32" s="55" t="s">
        <v>52</v>
      </c>
      <c r="E32" s="58">
        <f>Marks_unsorted!L22</f>
        <v>70</v>
      </c>
      <c r="F32" s="35"/>
      <c r="G32" s="1"/>
      <c r="H32" s="1"/>
      <c r="I32" s="1"/>
      <c r="J32" s="1"/>
      <c r="K32" s="1"/>
    </row>
    <row r="33" spans="1:11" s="8" customFormat="1" ht="15">
      <c r="A33" s="30">
        <v>15</v>
      </c>
      <c r="B33" s="55" t="s">
        <v>53</v>
      </c>
      <c r="C33" s="56"/>
      <c r="D33" s="55" t="s">
        <v>54</v>
      </c>
      <c r="E33" s="58">
        <f>Marks_unsorted!L4</f>
        <v>60</v>
      </c>
      <c r="F33" s="35"/>
      <c r="G33" s="1"/>
      <c r="H33" s="1"/>
      <c r="I33" s="1"/>
      <c r="J33" s="1"/>
      <c r="K33" s="1"/>
    </row>
    <row r="34" spans="1:11" s="8" customFormat="1" ht="15">
      <c r="A34" s="30">
        <v>16</v>
      </c>
      <c r="B34" s="55" t="s">
        <v>55</v>
      </c>
      <c r="C34" s="56"/>
      <c r="D34" s="55" t="s">
        <v>56</v>
      </c>
      <c r="E34" s="58">
        <f>Marks_unsorted!L16</f>
        <v>62</v>
      </c>
      <c r="F34" s="35"/>
      <c r="G34" s="1"/>
      <c r="H34" s="1"/>
      <c r="I34" s="1"/>
      <c r="J34" s="1"/>
      <c r="K34" s="1"/>
    </row>
    <row r="35" spans="1:11" s="8" customFormat="1" ht="15">
      <c r="A35" s="30">
        <v>17</v>
      </c>
      <c r="B35" s="55" t="s">
        <v>57</v>
      </c>
      <c r="C35" s="56"/>
      <c r="D35" s="55" t="s">
        <v>58</v>
      </c>
      <c r="E35" s="58">
        <f>Marks_unsorted!L18</f>
        <v>70</v>
      </c>
      <c r="F35" s="35"/>
      <c r="G35" s="1"/>
      <c r="H35" s="1"/>
      <c r="I35" s="1"/>
      <c r="J35" s="1"/>
      <c r="K35" s="1"/>
    </row>
    <row r="36" spans="1:11" s="8" customFormat="1" ht="27">
      <c r="A36" s="30">
        <v>18</v>
      </c>
      <c r="B36" s="55" t="s">
        <v>59</v>
      </c>
      <c r="C36" s="56"/>
      <c r="D36" s="55" t="s">
        <v>60</v>
      </c>
      <c r="E36" s="58">
        <f>Marks_unsorted!L34</f>
        <v>77</v>
      </c>
      <c r="F36" s="35"/>
      <c r="G36" s="1"/>
      <c r="H36" s="1"/>
      <c r="I36" s="1"/>
      <c r="J36" s="1"/>
      <c r="K36" s="1"/>
    </row>
    <row r="37" spans="1:11" s="8" customFormat="1" ht="33">
      <c r="A37" s="30">
        <v>19</v>
      </c>
      <c r="B37" s="55" t="s">
        <v>61</v>
      </c>
      <c r="C37" s="56"/>
      <c r="D37" s="55" t="s">
        <v>62</v>
      </c>
      <c r="E37" s="58">
        <f>Marks_unsorted!L25</f>
        <v>0</v>
      </c>
      <c r="F37" s="35" t="s">
        <v>209</v>
      </c>
      <c r="G37" s="1"/>
      <c r="H37" s="1"/>
      <c r="I37" s="1"/>
      <c r="J37" s="1"/>
      <c r="K37" s="1"/>
    </row>
    <row r="38" spans="1:11" s="8" customFormat="1" ht="15">
      <c r="A38" s="30">
        <v>20</v>
      </c>
      <c r="B38" s="55" t="s">
        <v>63</v>
      </c>
      <c r="C38" s="56"/>
      <c r="D38" s="55" t="s">
        <v>64</v>
      </c>
      <c r="E38" s="58">
        <f>Marks_unsorted!L35</f>
        <v>78</v>
      </c>
      <c r="F38" s="35"/>
      <c r="G38" s="1"/>
      <c r="H38" s="1"/>
      <c r="I38" s="1"/>
      <c r="J38" s="1"/>
      <c r="K38" s="1"/>
    </row>
    <row r="39" spans="1:11" s="8" customFormat="1" ht="15">
      <c r="A39" s="30">
        <v>21</v>
      </c>
      <c r="B39" s="55" t="s">
        <v>65</v>
      </c>
      <c r="C39" s="56"/>
      <c r="D39" s="55" t="s">
        <v>66</v>
      </c>
      <c r="E39" s="58">
        <f>Marks_unsorted!L17</f>
        <v>70</v>
      </c>
      <c r="F39" s="35"/>
      <c r="G39" s="1"/>
      <c r="H39" s="1"/>
      <c r="I39" s="1"/>
      <c r="J39" s="1"/>
      <c r="K39" s="1"/>
    </row>
    <row r="40" spans="1:11" ht="15">
      <c r="A40" s="30">
        <v>22</v>
      </c>
      <c r="B40" s="55" t="s">
        <v>67</v>
      </c>
      <c r="C40" s="56"/>
      <c r="D40" s="55" t="s">
        <v>68</v>
      </c>
      <c r="E40" s="58">
        <f>Marks_unsorted!L28</f>
        <v>52</v>
      </c>
      <c r="F40" s="35"/>
    </row>
    <row r="41" spans="1:11" ht="15">
      <c r="A41" s="30">
        <v>23</v>
      </c>
      <c r="B41" s="55" t="s">
        <v>69</v>
      </c>
      <c r="C41" s="56"/>
      <c r="D41" s="55" t="s">
        <v>70</v>
      </c>
      <c r="E41" s="58">
        <f>Marks_unsorted!L13</f>
        <v>72</v>
      </c>
      <c r="F41" s="35"/>
    </row>
    <row r="42" spans="1:11" ht="15">
      <c r="A42" s="30">
        <v>24</v>
      </c>
      <c r="B42" s="55" t="s">
        <v>71</v>
      </c>
      <c r="C42" s="56"/>
      <c r="D42" s="55" t="s">
        <v>72</v>
      </c>
      <c r="E42" s="58">
        <f>Marks_unsorted!L21</f>
        <v>77</v>
      </c>
      <c r="F42" s="35"/>
    </row>
    <row r="43" spans="1:11" ht="15">
      <c r="A43" s="30">
        <v>25</v>
      </c>
      <c r="B43" s="55" t="s">
        <v>73</v>
      </c>
      <c r="C43" s="56"/>
      <c r="D43" s="55" t="s">
        <v>74</v>
      </c>
      <c r="E43" s="58">
        <f>Marks_unsorted!L27</f>
        <v>77</v>
      </c>
      <c r="F43" s="35"/>
    </row>
    <row r="44" spans="1:11" ht="15">
      <c r="A44" s="30">
        <v>26</v>
      </c>
      <c r="B44" s="55" t="s">
        <v>75</v>
      </c>
      <c r="C44" s="56"/>
      <c r="D44" s="55" t="s">
        <v>76</v>
      </c>
      <c r="E44" s="58">
        <f>Marks_unsorted!L14</f>
        <v>70</v>
      </c>
      <c r="F44" s="35"/>
    </row>
    <row r="45" spans="1:11" ht="15">
      <c r="A45" s="30">
        <v>27</v>
      </c>
      <c r="B45" s="55" t="s">
        <v>77</v>
      </c>
      <c r="C45" s="56"/>
      <c r="D45" s="55" t="s">
        <v>78</v>
      </c>
      <c r="E45" s="58">
        <f>Marks_unsorted!L36</f>
        <v>73</v>
      </c>
      <c r="F45" s="35"/>
    </row>
    <row r="46" spans="1:11" ht="15">
      <c r="A46" s="30">
        <v>28</v>
      </c>
      <c r="B46" s="55" t="s">
        <v>79</v>
      </c>
      <c r="C46" s="56"/>
      <c r="D46" s="55" t="s">
        <v>80</v>
      </c>
      <c r="E46" s="58">
        <f>Marks_unsorted!L20</f>
        <v>71</v>
      </c>
      <c r="F46" s="35"/>
    </row>
    <row r="47" spans="1:11" ht="15">
      <c r="A47" s="30">
        <v>29</v>
      </c>
      <c r="B47" s="55" t="s">
        <v>81</v>
      </c>
      <c r="C47" s="56"/>
      <c r="D47" s="55" t="s">
        <v>82</v>
      </c>
      <c r="E47" s="58">
        <f>Marks_unsorted!L19</f>
        <v>79</v>
      </c>
      <c r="F47" s="35"/>
    </row>
    <row r="48" spans="1:11" ht="15">
      <c r="A48" s="30">
        <v>30</v>
      </c>
      <c r="B48" s="55" t="s">
        <v>83</v>
      </c>
      <c r="C48" s="56"/>
      <c r="D48" s="55" t="s">
        <v>84</v>
      </c>
      <c r="E48" s="58">
        <f>Marks_unsorted!L11</f>
        <v>61</v>
      </c>
      <c r="F48" s="35"/>
    </row>
    <row r="49" spans="1:6" ht="15">
      <c r="A49" s="30">
        <v>31</v>
      </c>
      <c r="B49" s="55" t="s">
        <v>85</v>
      </c>
      <c r="C49" s="56"/>
      <c r="D49" s="55" t="s">
        <v>86</v>
      </c>
      <c r="E49" s="58">
        <f>Marks_unsorted!L38</f>
        <v>60</v>
      </c>
      <c r="F49" s="35"/>
    </row>
    <row r="50" spans="1:6" ht="15">
      <c r="A50" s="30">
        <v>32</v>
      </c>
      <c r="B50" s="55" t="s">
        <v>87</v>
      </c>
      <c r="C50" s="56"/>
      <c r="D50" s="55" t="s">
        <v>88</v>
      </c>
      <c r="E50" s="58">
        <f>Marks_unsorted!L29</f>
        <v>72</v>
      </c>
      <c r="F50" s="35"/>
    </row>
    <row r="51" spans="1:6" ht="15">
      <c r="A51" s="30">
        <v>33</v>
      </c>
      <c r="B51" s="55" t="s">
        <v>89</v>
      </c>
      <c r="C51" s="56"/>
      <c r="D51" s="55" t="s">
        <v>90</v>
      </c>
      <c r="E51" s="58">
        <f>Marks_unsorted!L23</f>
        <v>50</v>
      </c>
      <c r="F51" s="35"/>
    </row>
    <row r="52" spans="1:6" ht="15">
      <c r="A52" s="30">
        <v>34</v>
      </c>
      <c r="B52" s="55" t="s">
        <v>91</v>
      </c>
      <c r="C52" s="56"/>
      <c r="D52" s="55" t="s">
        <v>92</v>
      </c>
      <c r="E52" s="58">
        <f>Marks_unsorted!L9</f>
        <v>50</v>
      </c>
      <c r="F52" s="35"/>
    </row>
    <row r="53" spans="1:6" ht="15">
      <c r="A53" s="30">
        <v>35</v>
      </c>
      <c r="B53" s="55" t="s">
        <v>93</v>
      </c>
      <c r="C53" s="56"/>
      <c r="D53" s="55" t="s">
        <v>94</v>
      </c>
      <c r="E53" s="58">
        <f>Marks_unsorted!L33</f>
        <v>50</v>
      </c>
      <c r="F53" s="35"/>
    </row>
    <row r="54" spans="1:6" ht="15">
      <c r="A54" s="30">
        <v>36</v>
      </c>
      <c r="B54" s="55" t="s">
        <v>95</v>
      </c>
      <c r="C54" s="56"/>
      <c r="D54" s="55" t="s">
        <v>96</v>
      </c>
      <c r="E54" s="58">
        <f>Marks_unsorted!L6</f>
        <v>72</v>
      </c>
      <c r="F54" s="35"/>
    </row>
    <row r="55" spans="1:6" ht="15">
      <c r="A55" s="30">
        <v>37</v>
      </c>
      <c r="B55" s="55" t="s">
        <v>97</v>
      </c>
      <c r="C55" s="56"/>
      <c r="D55" s="55" t="s">
        <v>98</v>
      </c>
      <c r="E55" s="58">
        <f>Marks_unsorted!L32</f>
        <v>79</v>
      </c>
      <c r="F55" s="35"/>
    </row>
  </sheetData>
  <sheetProtection password="B1E5" sheet="1" formatCells="0" formatColumns="0" formatRows="0" insertColumns="0" insertRows="0" deleteColumns="0" deleteRows="0"/>
  <sortState xmlns:xlrd2="http://schemas.microsoft.com/office/spreadsheetml/2017/richdata2" ref="B11:D17">
    <sortCondition ref="B11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4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CB69-AA32-4DFA-AE45-6DC615F0D7CD}">
  <dimension ref="A1:K61"/>
  <sheetViews>
    <sheetView showGridLines="0" topLeftCell="A13" workbookViewId="0">
      <selection activeCell="E3" sqref="E3:I18"/>
    </sheetView>
  </sheetViews>
  <sheetFormatPr defaultRowHeight="15"/>
  <cols>
    <col min="1" max="1" width="25.140625" style="70" bestFit="1" customWidth="1"/>
    <col min="2" max="2" width="5.5703125" style="70" bestFit="1" customWidth="1"/>
    <col min="3" max="4" width="9.140625" style="70"/>
    <col min="5" max="5" width="16.5703125" style="70" customWidth="1"/>
    <col min="6" max="6" width="13.28515625" style="70" customWidth="1"/>
    <col min="7" max="7" width="12.5703125" style="70" customWidth="1"/>
    <col min="8" max="8" width="15.140625" style="70" customWidth="1"/>
    <col min="9" max="9" width="7.7109375" style="70" bestFit="1" customWidth="1"/>
    <col min="10" max="10" width="13.7109375" style="70" bestFit="1" customWidth="1"/>
    <col min="11" max="12" width="15.140625" style="70" bestFit="1" customWidth="1"/>
    <col min="13" max="16" width="13.42578125" style="70" bestFit="1" customWidth="1"/>
    <col min="17" max="16384" width="9.140625" style="70"/>
  </cols>
  <sheetData>
    <row r="1" spans="1:9" ht="21.75" thickBot="1">
      <c r="A1" s="68" t="s">
        <v>99</v>
      </c>
      <c r="B1" s="69" t="s">
        <v>100</v>
      </c>
      <c r="E1" s="71" t="s">
        <v>101</v>
      </c>
    </row>
    <row r="2" spans="1:9" ht="21.75" thickBot="1">
      <c r="A2" s="72">
        <v>1</v>
      </c>
      <c r="B2" s="73">
        <f>Marks_unsorted!L3</f>
        <v>79</v>
      </c>
      <c r="E2" s="74"/>
      <c r="F2" s="75"/>
    </row>
    <row r="3" spans="1:9">
      <c r="A3" s="72">
        <v>2</v>
      </c>
      <c r="B3" s="73">
        <f>Marks_unsorted!L4</f>
        <v>60</v>
      </c>
      <c r="E3" s="76" t="s">
        <v>102</v>
      </c>
      <c r="F3" s="77">
        <v>33</v>
      </c>
    </row>
    <row r="4" spans="1:9">
      <c r="A4" s="72">
        <v>3</v>
      </c>
      <c r="B4" s="73"/>
      <c r="E4" s="76" t="s">
        <v>103</v>
      </c>
      <c r="F4" s="78">
        <f>IF(F3&gt;0,AVERAGE($B$2:$B$61),"")</f>
        <v>67.090909090909093</v>
      </c>
    </row>
    <row r="5" spans="1:9" ht="15.75" thickBot="1">
      <c r="A5" s="72">
        <v>4</v>
      </c>
      <c r="B5" s="73">
        <f>Marks_unsorted!L6</f>
        <v>72</v>
      </c>
      <c r="E5" s="68" t="s">
        <v>104</v>
      </c>
      <c r="F5" s="79">
        <f>IF(F3&gt;1,STDEV($B$2:$B$61),"")</f>
        <v>10.548588875898378</v>
      </c>
    </row>
    <row r="6" spans="1:9" ht="15.75" thickBot="1">
      <c r="A6" s="72">
        <v>5</v>
      </c>
      <c r="B6" s="73">
        <f>Marks_unsorted!L7</f>
        <v>80</v>
      </c>
      <c r="E6" s="75"/>
      <c r="F6" s="75"/>
      <c r="G6" s="75"/>
      <c r="H6" s="75"/>
      <c r="I6" s="75"/>
    </row>
    <row r="7" spans="1:9" ht="15.75" thickBot="1">
      <c r="A7" s="72">
        <v>6</v>
      </c>
      <c r="B7" s="73">
        <f>Marks_unsorted!L8</f>
        <v>43</v>
      </c>
      <c r="E7" s="68" t="s">
        <v>105</v>
      </c>
      <c r="F7" s="68" t="s">
        <v>106</v>
      </c>
      <c r="G7" s="68" t="s">
        <v>107</v>
      </c>
      <c r="H7" s="68" t="s">
        <v>108</v>
      </c>
      <c r="I7" s="69" t="s">
        <v>109</v>
      </c>
    </row>
    <row r="8" spans="1:9">
      <c r="A8" s="72">
        <v>7</v>
      </c>
      <c r="B8" s="73">
        <f>Marks_unsorted!L9</f>
        <v>50</v>
      </c>
      <c r="E8" s="70" t="s">
        <v>110</v>
      </c>
      <c r="F8" s="70" t="s">
        <v>111</v>
      </c>
      <c r="G8" s="80">
        <v>5</v>
      </c>
      <c r="H8" s="70" t="s">
        <v>112</v>
      </c>
      <c r="I8" s="81">
        <f>IF($F$3&gt;0,(COUNTIF($B$2:$B$61,"&lt;101")-COUNTIF($B$2:$B$61,"&lt;85"))/$F$3,"")</f>
        <v>0</v>
      </c>
    </row>
    <row r="9" spans="1:9">
      <c r="A9" s="72">
        <v>8</v>
      </c>
      <c r="B9" s="73">
        <f>Marks_unsorted!L10</f>
        <v>50</v>
      </c>
      <c r="E9" s="70" t="s">
        <v>110</v>
      </c>
      <c r="F9" s="70" t="s">
        <v>113</v>
      </c>
      <c r="G9" s="80">
        <v>5</v>
      </c>
      <c r="H9" s="70" t="s">
        <v>114</v>
      </c>
      <c r="I9" s="82">
        <f>IF($F$3&gt;0,(COUNTIF($B$2:$B$61,"&lt;85")-COUNTIF($B$2:$B$61,"&lt;80"))/$F$3,"")</f>
        <v>3.0303030303030304E-2</v>
      </c>
    </row>
    <row r="10" spans="1:9">
      <c r="A10" s="72">
        <v>9</v>
      </c>
      <c r="B10" s="73">
        <f>Marks_unsorted!L11</f>
        <v>61</v>
      </c>
      <c r="E10" s="70" t="s">
        <v>110</v>
      </c>
      <c r="F10" s="70" t="s">
        <v>115</v>
      </c>
      <c r="G10" s="80">
        <v>4.5</v>
      </c>
      <c r="H10" s="70" t="s">
        <v>116</v>
      </c>
      <c r="I10" s="82">
        <f>IF($F$3&gt;0,(COUNTIF($B$2:$B$61,"&lt;80")-COUNTIF($B$2:$B$61,"&lt;75"))/$F$3,"")</f>
        <v>0.27272727272727271</v>
      </c>
    </row>
    <row r="11" spans="1:9">
      <c r="A11" s="72">
        <v>10</v>
      </c>
      <c r="B11" s="73">
        <f>Marks_unsorted!L12</f>
        <v>59</v>
      </c>
      <c r="E11" s="70" t="s">
        <v>117</v>
      </c>
      <c r="F11" s="70" t="s">
        <v>118</v>
      </c>
      <c r="G11" s="80">
        <v>4</v>
      </c>
      <c r="H11" s="70" t="s">
        <v>119</v>
      </c>
      <c r="I11" s="82">
        <f>IF($F$3&gt;0,(COUNTIF($B$2:$B$61,"&lt;75")-COUNTIF($B$2:$B$61,"&lt;70"))/$F$3,"")</f>
        <v>0.30303030303030304</v>
      </c>
    </row>
    <row r="12" spans="1:9">
      <c r="A12" s="72">
        <v>11</v>
      </c>
      <c r="B12" s="73">
        <f>Marks_unsorted!L13</f>
        <v>72</v>
      </c>
      <c r="E12" s="70" t="s">
        <v>120</v>
      </c>
      <c r="F12" s="70" t="s">
        <v>121</v>
      </c>
      <c r="G12" s="80">
        <v>3.5</v>
      </c>
      <c r="H12" s="70" t="s">
        <v>122</v>
      </c>
      <c r="I12" s="82">
        <f>IF($F$3&gt;0,(COUNTIF($B$2:$B$61,"&lt;70")-COUNTIF($B$2:$B$61,"&lt;65"))/$F$3,"")</f>
        <v>3.0303030303030304E-2</v>
      </c>
    </row>
    <row r="13" spans="1:9">
      <c r="A13" s="72">
        <v>12</v>
      </c>
      <c r="B13" s="73">
        <f>Marks_unsorted!L14</f>
        <v>70</v>
      </c>
      <c r="E13" s="70" t="s">
        <v>123</v>
      </c>
      <c r="F13" s="70" t="s">
        <v>124</v>
      </c>
      <c r="G13" s="80">
        <v>3</v>
      </c>
      <c r="H13" s="70" t="s">
        <v>125</v>
      </c>
      <c r="I13" s="82">
        <f>IF($F$3&gt;0,(COUNTIF($B$2:$B$61,"&lt;65")-COUNTIF($B$2:$B$61,"&lt;60"))/$F$3,"")</f>
        <v>0.15151515151515152</v>
      </c>
    </row>
    <row r="14" spans="1:9">
      <c r="A14" s="72">
        <v>13</v>
      </c>
      <c r="B14" s="73"/>
      <c r="E14" s="70" t="s">
        <v>126</v>
      </c>
      <c r="F14" s="70" t="s">
        <v>127</v>
      </c>
      <c r="G14" s="80">
        <v>2.5</v>
      </c>
      <c r="H14" s="70" t="s">
        <v>128</v>
      </c>
      <c r="I14" s="82">
        <f>IF($F$3&gt;0,(COUNTIF($B$2:$B$61,"&lt;60")-COUNTIF($B$2:$B$61,"&lt;55"))/$F$3,"")</f>
        <v>3.0303030303030304E-2</v>
      </c>
    </row>
    <row r="15" spans="1:9">
      <c r="A15" s="72">
        <v>14</v>
      </c>
      <c r="B15" s="73">
        <f>Marks_unsorted!L16</f>
        <v>62</v>
      </c>
      <c r="E15" s="70" t="s">
        <v>126</v>
      </c>
      <c r="F15" s="70" t="s">
        <v>129</v>
      </c>
      <c r="G15" s="80">
        <v>2</v>
      </c>
      <c r="H15" s="70" t="s">
        <v>130</v>
      </c>
      <c r="I15" s="82">
        <f>IF($F$3&gt;0,(COUNTIF($B$2:$B$61,"&lt;55")-COUNTIF($B$2:$B$61,"&lt;50"))/$F$3,"")</f>
        <v>0.15151515151515152</v>
      </c>
    </row>
    <row r="16" spans="1:9">
      <c r="A16" s="72">
        <v>15</v>
      </c>
      <c r="B16" s="73">
        <f>Marks_unsorted!L17</f>
        <v>70</v>
      </c>
      <c r="E16" s="70" t="s">
        <v>131</v>
      </c>
      <c r="F16" s="70" t="s">
        <v>132</v>
      </c>
      <c r="G16" s="80">
        <v>1.5</v>
      </c>
      <c r="H16" s="70" t="s">
        <v>133</v>
      </c>
      <c r="I16" s="82">
        <f>IF($F$3&gt;0,(COUNTIF($B$2:$B$61,"&lt;50")-COUNTIF($B$2:$B$61,"&lt;45"))/$F$3,"")</f>
        <v>0</v>
      </c>
    </row>
    <row r="17" spans="1:9">
      <c r="A17" s="72">
        <v>16</v>
      </c>
      <c r="B17" s="73">
        <f>Marks_unsorted!L18</f>
        <v>70</v>
      </c>
      <c r="E17" s="70" t="s">
        <v>131</v>
      </c>
      <c r="F17" s="70" t="s">
        <v>134</v>
      </c>
      <c r="G17" s="80">
        <v>1</v>
      </c>
      <c r="H17" s="70" t="s">
        <v>135</v>
      </c>
      <c r="I17" s="82">
        <f>IF($F$3&gt;0,(COUNTIF($B$2:$B$61,"&lt;45")-COUNTIF($B$2:$B$61,"&lt;40"))/$F$3,"")</f>
        <v>3.0303030303030304E-2</v>
      </c>
    </row>
    <row r="18" spans="1:9" ht="15.75" thickBot="1">
      <c r="A18" s="72">
        <v>17</v>
      </c>
      <c r="B18" s="73">
        <f>Marks_unsorted!L19</f>
        <v>79</v>
      </c>
      <c r="E18" s="75" t="s">
        <v>131</v>
      </c>
      <c r="F18" s="75" t="s">
        <v>136</v>
      </c>
      <c r="G18" s="83">
        <v>0</v>
      </c>
      <c r="H18" s="75" t="s">
        <v>137</v>
      </c>
      <c r="I18" s="84">
        <f>IF($F$3&gt;0,COUNTIF($B$2:$B$61,"&lt;40")/COUNTIF($B$2:$B$61,"&gt;0"),"")</f>
        <v>0</v>
      </c>
    </row>
    <row r="19" spans="1:9">
      <c r="A19" s="72">
        <v>18</v>
      </c>
      <c r="B19" s="73">
        <f>Marks_unsorted!L20</f>
        <v>71</v>
      </c>
    </row>
    <row r="20" spans="1:9">
      <c r="A20" s="72">
        <v>19</v>
      </c>
      <c r="B20" s="73">
        <f>Marks_unsorted!L21</f>
        <v>77</v>
      </c>
    </row>
    <row r="21" spans="1:9">
      <c r="A21" s="72">
        <v>20</v>
      </c>
      <c r="B21" s="73">
        <f>Marks_unsorted!L22</f>
        <v>70</v>
      </c>
    </row>
    <row r="22" spans="1:9">
      <c r="A22" s="72">
        <v>21</v>
      </c>
      <c r="B22" s="73">
        <f>Marks_unsorted!L23</f>
        <v>50</v>
      </c>
    </row>
    <row r="23" spans="1:9">
      <c r="A23" s="72">
        <v>22</v>
      </c>
      <c r="B23" s="73">
        <f>Marks_unsorted!L24</f>
        <v>76</v>
      </c>
    </row>
    <row r="24" spans="1:9">
      <c r="A24" s="72">
        <v>23</v>
      </c>
      <c r="B24" s="73"/>
    </row>
    <row r="25" spans="1:9">
      <c r="A25" s="72">
        <v>24</v>
      </c>
      <c r="B25" s="73">
        <f>Marks_unsorted!L26</f>
        <v>75</v>
      </c>
    </row>
    <row r="26" spans="1:9">
      <c r="A26" s="72">
        <v>25</v>
      </c>
      <c r="B26" s="73">
        <f>Marks_unsorted!L27</f>
        <v>77</v>
      </c>
    </row>
    <row r="27" spans="1:9">
      <c r="A27" s="72">
        <v>26</v>
      </c>
      <c r="B27" s="73">
        <f>Marks_unsorted!L28</f>
        <v>52</v>
      </c>
    </row>
    <row r="28" spans="1:9">
      <c r="A28" s="72">
        <v>27</v>
      </c>
      <c r="B28" s="73">
        <f>Marks_unsorted!L29</f>
        <v>72</v>
      </c>
    </row>
    <row r="29" spans="1:9">
      <c r="A29" s="72">
        <v>28</v>
      </c>
      <c r="B29" s="73">
        <f>Marks_unsorted!L30</f>
        <v>72</v>
      </c>
    </row>
    <row r="30" spans="1:9">
      <c r="A30" s="72">
        <v>29</v>
      </c>
      <c r="B30" s="73">
        <f>Marks_unsorted!L31</f>
        <v>66</v>
      </c>
    </row>
    <row r="31" spans="1:9">
      <c r="A31" s="72">
        <v>30</v>
      </c>
      <c r="B31" s="73">
        <f>Marks_unsorted!L32</f>
        <v>79</v>
      </c>
    </row>
    <row r="32" spans="1:9">
      <c r="A32" s="72">
        <v>31</v>
      </c>
      <c r="B32" s="73">
        <f>Marks_unsorted!L33</f>
        <v>50</v>
      </c>
    </row>
    <row r="33" spans="1:11" ht="15.75" thickBot="1">
      <c r="A33" s="72">
        <v>32</v>
      </c>
      <c r="B33" s="73">
        <f>Marks_unsorted!L34</f>
        <v>77</v>
      </c>
    </row>
    <row r="34" spans="1:11" ht="15.75" thickBot="1">
      <c r="A34" s="72">
        <v>33</v>
      </c>
      <c r="B34" s="73">
        <f>Marks_unsorted!L35</f>
        <v>78</v>
      </c>
      <c r="D34" s="85" t="s">
        <v>138</v>
      </c>
      <c r="E34" s="86"/>
      <c r="F34" s="86"/>
      <c r="G34" s="86"/>
      <c r="H34" s="86"/>
      <c r="I34" s="86"/>
      <c r="J34" s="86"/>
      <c r="K34" s="87"/>
    </row>
    <row r="35" spans="1:11">
      <c r="A35" s="72">
        <v>34</v>
      </c>
      <c r="B35" s="73">
        <f>Marks_unsorted!L36</f>
        <v>73</v>
      </c>
    </row>
    <row r="36" spans="1:11">
      <c r="A36" s="72">
        <v>35</v>
      </c>
      <c r="B36" s="73">
        <f>Marks_unsorted!L37</f>
        <v>62</v>
      </c>
    </row>
    <row r="37" spans="1:11">
      <c r="A37" s="72">
        <v>36</v>
      </c>
      <c r="B37" s="73">
        <f>Marks_unsorted!L38</f>
        <v>60</v>
      </c>
    </row>
    <row r="38" spans="1:11">
      <c r="A38" s="72">
        <v>37</v>
      </c>
      <c r="B38" s="73"/>
    </row>
    <row r="39" spans="1:11">
      <c r="A39" s="72">
        <v>38</v>
      </c>
      <c r="B39" s="73"/>
    </row>
    <row r="40" spans="1:11">
      <c r="A40" s="72">
        <v>39</v>
      </c>
      <c r="B40" s="73"/>
    </row>
    <row r="41" spans="1:11">
      <c r="A41" s="72">
        <v>40</v>
      </c>
      <c r="B41" s="73"/>
    </row>
    <row r="42" spans="1:11">
      <c r="A42" s="72">
        <v>41</v>
      </c>
      <c r="B42" s="73"/>
    </row>
    <row r="43" spans="1:11">
      <c r="A43" s="72">
        <v>42</v>
      </c>
      <c r="B43" s="73"/>
    </row>
    <row r="44" spans="1:11">
      <c r="A44" s="72">
        <v>43</v>
      </c>
      <c r="B44" s="73"/>
    </row>
    <row r="45" spans="1:11">
      <c r="A45" s="72">
        <v>44</v>
      </c>
      <c r="B45" s="73"/>
    </row>
    <row r="46" spans="1:11">
      <c r="A46" s="72">
        <v>45</v>
      </c>
      <c r="B46" s="73"/>
    </row>
    <row r="47" spans="1:11">
      <c r="A47" s="72">
        <v>46</v>
      </c>
      <c r="B47" s="73"/>
    </row>
    <row r="48" spans="1:11">
      <c r="A48" s="72">
        <v>47</v>
      </c>
      <c r="B48" s="73"/>
    </row>
    <row r="49" spans="1:2">
      <c r="A49" s="72">
        <v>48</v>
      </c>
      <c r="B49" s="73"/>
    </row>
    <row r="50" spans="1:2">
      <c r="A50" s="72">
        <v>49</v>
      </c>
      <c r="B50" s="73"/>
    </row>
    <row r="51" spans="1:2">
      <c r="A51" s="72">
        <v>50</v>
      </c>
      <c r="B51" s="73"/>
    </row>
    <row r="52" spans="1:2">
      <c r="A52" s="72">
        <v>51</v>
      </c>
      <c r="B52" s="73"/>
    </row>
    <row r="53" spans="1:2">
      <c r="A53" s="72">
        <v>52</v>
      </c>
      <c r="B53" s="73"/>
    </row>
    <row r="54" spans="1:2">
      <c r="A54" s="72">
        <v>53</v>
      </c>
      <c r="B54" s="73"/>
    </row>
    <row r="55" spans="1:2">
      <c r="A55" s="72">
        <v>54</v>
      </c>
      <c r="B55" s="73"/>
    </row>
    <row r="56" spans="1:2">
      <c r="A56" s="72">
        <v>55</v>
      </c>
      <c r="B56" s="73"/>
    </row>
    <row r="57" spans="1:2">
      <c r="A57" s="72">
        <v>56</v>
      </c>
      <c r="B57" s="73"/>
    </row>
    <row r="58" spans="1:2">
      <c r="A58" s="72">
        <v>57</v>
      </c>
      <c r="B58" s="73"/>
    </row>
    <row r="59" spans="1:2">
      <c r="A59" s="72">
        <v>58</v>
      </c>
      <c r="B59" s="73"/>
    </row>
    <row r="60" spans="1:2">
      <c r="A60" s="72">
        <v>59</v>
      </c>
      <c r="B60" s="73"/>
    </row>
    <row r="61" spans="1:2" ht="15.75" thickBot="1">
      <c r="A61" s="88">
        <v>60</v>
      </c>
      <c r="B61" s="89"/>
    </row>
  </sheetData>
  <dataConsolidate/>
  <mergeCells count="1">
    <mergeCell ref="D34:K34"/>
  </mergeCells>
  <conditionalFormatting sqref="F4">
    <cfRule type="expression" dxfId="0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F5488967-B387-4496-AA29-6EFE000520E1}">
      <formula1>0</formula1>
      <formula2>100</formula2>
    </dataValidation>
    <dataValidation errorStyle="warning" allowBlank="1" showInputMessage="1" showErrorMessage="1" errorTitle="Mean is outside target range!!" sqref="F4" xr:uid="{D1A18DAC-CCBA-4392-B266-0892FA1D5DD7}"/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347-4600-4CB4-BFEF-52FB2F0297A8}">
  <dimension ref="A1:S47"/>
  <sheetViews>
    <sheetView tabSelected="1" zoomScale="80" zoomScaleNormal="80" workbookViewId="0">
      <pane ySplit="3" topLeftCell="A22" activePane="bottomLeft" state="frozen"/>
      <selection activeCell="B37" sqref="B37"/>
      <selection pane="bottomLeft" activeCell="L35" sqref="L35"/>
    </sheetView>
  </sheetViews>
  <sheetFormatPr defaultRowHeight="12.75" outlineLevelCol="1"/>
  <cols>
    <col min="1" max="1" width="31.7109375" style="99" customWidth="1"/>
    <col min="2" max="2" width="28.5703125" style="99" hidden="1" customWidth="1" outlineLevel="1"/>
    <col min="3" max="3" width="9.85546875" style="99" hidden="1" customWidth="1" outlineLevel="1"/>
    <col min="4" max="4" width="12.28515625" style="99" hidden="1" customWidth="1" outlineLevel="1"/>
    <col min="5" max="5" width="14" style="99" hidden="1" customWidth="1" outlineLevel="1"/>
    <col min="6" max="6" width="14.140625" style="99" customWidth="1" collapsed="1"/>
    <col min="7" max="7" width="14.140625" style="99" bestFit="1" customWidth="1"/>
    <col min="8" max="8" width="14" style="99" bestFit="1" customWidth="1"/>
    <col min="9" max="10" width="14.140625" style="99" bestFit="1" customWidth="1"/>
    <col min="11" max="11" width="14.140625" style="99" customWidth="1"/>
    <col min="12" max="12" width="9" style="99" bestFit="1" customWidth="1"/>
    <col min="13" max="13" width="10.7109375" style="99" bestFit="1" customWidth="1"/>
    <col min="14" max="16384" width="9.140625" style="99"/>
  </cols>
  <sheetData>
    <row r="1" spans="1:19" ht="13.5" thickBot="1">
      <c r="A1" s="90" t="s">
        <v>139</v>
      </c>
      <c r="B1" s="91" t="s">
        <v>140</v>
      </c>
      <c r="C1" s="92" t="s">
        <v>141</v>
      </c>
      <c r="D1" s="93" t="s">
        <v>8</v>
      </c>
      <c r="E1" s="93" t="s">
        <v>142</v>
      </c>
      <c r="F1" s="94" t="s">
        <v>143</v>
      </c>
      <c r="G1" s="95" t="s">
        <v>144</v>
      </c>
      <c r="H1" s="96" t="s">
        <v>145</v>
      </c>
      <c r="I1" s="97" t="s">
        <v>146</v>
      </c>
      <c r="J1" s="97" t="s">
        <v>147</v>
      </c>
      <c r="K1" s="97" t="s">
        <v>148</v>
      </c>
      <c r="L1" s="98" t="s">
        <v>149</v>
      </c>
    </row>
    <row r="2" spans="1:19" ht="13.5" thickBot="1">
      <c r="A2" s="199" t="s">
        <v>150</v>
      </c>
      <c r="B2" s="201"/>
      <c r="C2" s="203"/>
      <c r="D2" s="205"/>
      <c r="E2" s="205"/>
      <c r="F2" s="206">
        <v>5</v>
      </c>
      <c r="G2" s="208">
        <v>20</v>
      </c>
      <c r="H2" s="208">
        <v>25</v>
      </c>
      <c r="I2" s="211">
        <v>25</v>
      </c>
      <c r="J2" s="214">
        <v>15</v>
      </c>
      <c r="K2" s="214">
        <v>10</v>
      </c>
      <c r="L2" s="217">
        <f>SUM(F2:K2)</f>
        <v>100</v>
      </c>
      <c r="N2" s="117"/>
      <c r="O2" s="117"/>
      <c r="P2" s="117"/>
      <c r="Q2" s="117"/>
      <c r="R2" s="117"/>
      <c r="S2" s="117"/>
    </row>
    <row r="3" spans="1:19" ht="13.5" thickBot="1">
      <c r="A3" s="198" t="s">
        <v>79</v>
      </c>
      <c r="B3" s="200" t="s">
        <v>172</v>
      </c>
      <c r="C3" s="202" t="s">
        <v>80</v>
      </c>
      <c r="D3" s="204" t="s">
        <v>152</v>
      </c>
      <c r="E3" s="204">
        <v>5</v>
      </c>
      <c r="F3" s="198">
        <v>5</v>
      </c>
      <c r="G3" s="200">
        <v>12</v>
      </c>
      <c r="H3" s="200">
        <v>18</v>
      </c>
      <c r="I3" s="210">
        <v>18</v>
      </c>
      <c r="J3" s="213">
        <v>10</v>
      </c>
      <c r="K3" s="213">
        <v>8</v>
      </c>
      <c r="L3" s="216">
        <f>SUM(F3:K3)</f>
        <v>71</v>
      </c>
      <c r="M3" s="117"/>
    </row>
    <row r="4" spans="1:19">
      <c r="A4" s="109" t="s">
        <v>69</v>
      </c>
      <c r="B4" s="110" t="s">
        <v>163</v>
      </c>
      <c r="C4" s="111" t="s">
        <v>70</v>
      </c>
      <c r="D4" s="112"/>
      <c r="E4" s="112">
        <v>3</v>
      </c>
      <c r="F4" s="109">
        <v>4</v>
      </c>
      <c r="G4" s="110">
        <v>12</v>
      </c>
      <c r="H4" s="110">
        <v>20</v>
      </c>
      <c r="I4" s="113">
        <v>18</v>
      </c>
      <c r="J4" s="114">
        <v>10</v>
      </c>
      <c r="K4" s="114">
        <v>8</v>
      </c>
      <c r="L4" s="115">
        <f>SUM(F4:K4)</f>
        <v>72</v>
      </c>
      <c r="M4" s="117"/>
      <c r="N4" s="117"/>
      <c r="O4" s="117"/>
      <c r="P4" s="117"/>
      <c r="Q4" s="117"/>
      <c r="R4" s="117"/>
      <c r="S4" s="117"/>
    </row>
    <row r="5" spans="1:19">
      <c r="A5" s="118" t="s">
        <v>71</v>
      </c>
      <c r="B5" s="119" t="s">
        <v>173</v>
      </c>
      <c r="C5" s="120" t="s">
        <v>72</v>
      </c>
      <c r="D5" s="121"/>
      <c r="E5" s="121">
        <v>5</v>
      </c>
      <c r="F5" s="118">
        <v>4</v>
      </c>
      <c r="G5" s="119">
        <v>15</v>
      </c>
      <c r="H5" s="119">
        <v>20</v>
      </c>
      <c r="I5" s="122">
        <v>20</v>
      </c>
      <c r="J5" s="123">
        <v>10</v>
      </c>
      <c r="K5" s="123">
        <v>8</v>
      </c>
      <c r="L5" s="124">
        <f>SUM(F5:K5)</f>
        <v>77</v>
      </c>
      <c r="M5" s="117"/>
      <c r="N5" s="117"/>
      <c r="O5" s="117"/>
      <c r="P5" s="117"/>
      <c r="Q5" s="117"/>
      <c r="R5" s="117"/>
      <c r="S5" s="117"/>
    </row>
    <row r="6" spans="1:19">
      <c r="A6" s="118" t="s">
        <v>195</v>
      </c>
      <c r="B6" s="119" t="s">
        <v>196</v>
      </c>
      <c r="C6" s="120" t="s">
        <v>197</v>
      </c>
      <c r="D6" s="121"/>
      <c r="E6" s="121">
        <v>10</v>
      </c>
      <c r="F6" s="125"/>
      <c r="G6" s="126"/>
      <c r="H6" s="126"/>
      <c r="I6" s="130"/>
      <c r="J6" s="131"/>
      <c r="K6" s="131"/>
      <c r="L6" s="132"/>
      <c r="M6" s="117" t="s">
        <v>198</v>
      </c>
      <c r="N6" s="117"/>
      <c r="O6" s="117"/>
      <c r="P6" s="117"/>
      <c r="Q6" s="117"/>
      <c r="R6" s="117"/>
      <c r="S6" s="117"/>
    </row>
    <row r="7" spans="1:19" ht="13.5" thickBot="1">
      <c r="A7" s="133" t="s">
        <v>170</v>
      </c>
      <c r="B7" s="134" t="s">
        <v>171</v>
      </c>
      <c r="C7" s="135" t="s">
        <v>82</v>
      </c>
      <c r="D7" s="136"/>
      <c r="E7" s="136">
        <v>4</v>
      </c>
      <c r="F7" s="133">
        <v>5</v>
      </c>
      <c r="G7" s="134">
        <v>18</v>
      </c>
      <c r="H7" s="134">
        <v>20</v>
      </c>
      <c r="I7" s="137">
        <v>18</v>
      </c>
      <c r="J7" s="138">
        <v>10</v>
      </c>
      <c r="K7" s="138">
        <v>8</v>
      </c>
      <c r="L7" s="139">
        <f>SUM(F7:K7)</f>
        <v>79</v>
      </c>
      <c r="M7" s="117"/>
      <c r="N7" s="117"/>
      <c r="O7" s="117"/>
      <c r="P7" s="117"/>
      <c r="Q7" s="117"/>
      <c r="R7" s="117"/>
      <c r="S7" s="117"/>
    </row>
    <row r="8" spans="1:19">
      <c r="A8" s="109" t="s">
        <v>27</v>
      </c>
      <c r="B8" s="110" t="s">
        <v>162</v>
      </c>
      <c r="C8" s="111" t="s">
        <v>28</v>
      </c>
      <c r="D8" s="112"/>
      <c r="E8" s="112">
        <v>3</v>
      </c>
      <c r="F8" s="109">
        <v>2</v>
      </c>
      <c r="G8" s="110">
        <v>10</v>
      </c>
      <c r="H8" s="110">
        <v>15</v>
      </c>
      <c r="I8" s="113">
        <v>15</v>
      </c>
      <c r="J8" s="114">
        <v>10</v>
      </c>
      <c r="K8" s="114">
        <v>7</v>
      </c>
      <c r="L8" s="115">
        <f>SUM(F8:K8)</f>
        <v>59</v>
      </c>
      <c r="M8" s="117"/>
      <c r="N8" s="117"/>
      <c r="O8" s="117"/>
      <c r="P8" s="117"/>
      <c r="Q8" s="117"/>
      <c r="R8" s="117"/>
      <c r="S8" s="117"/>
    </row>
    <row r="9" spans="1:19">
      <c r="A9" s="118" t="s">
        <v>87</v>
      </c>
      <c r="B9" s="119" t="s">
        <v>181</v>
      </c>
      <c r="C9" s="120" t="s">
        <v>88</v>
      </c>
      <c r="D9" s="121"/>
      <c r="E9" s="121">
        <v>7</v>
      </c>
      <c r="F9" s="118">
        <v>4</v>
      </c>
      <c r="G9" s="119">
        <v>15</v>
      </c>
      <c r="H9" s="119">
        <v>18</v>
      </c>
      <c r="I9" s="122">
        <v>18</v>
      </c>
      <c r="J9" s="123">
        <v>10</v>
      </c>
      <c r="K9" s="123">
        <v>7</v>
      </c>
      <c r="L9" s="124">
        <f>SUM(F9:K9)</f>
        <v>72</v>
      </c>
      <c r="M9" s="117"/>
      <c r="N9" s="117"/>
      <c r="O9" s="117"/>
      <c r="P9" s="117"/>
      <c r="Q9" s="117"/>
      <c r="R9" s="117"/>
      <c r="S9" s="117"/>
    </row>
    <row r="10" spans="1:19">
      <c r="A10" s="118" t="s">
        <v>29</v>
      </c>
      <c r="B10" s="119" t="s">
        <v>193</v>
      </c>
      <c r="C10" s="120" t="s">
        <v>30</v>
      </c>
      <c r="D10" s="121"/>
      <c r="E10" s="121">
        <v>10</v>
      </c>
      <c r="F10" s="125"/>
      <c r="G10" s="126"/>
      <c r="H10" s="126"/>
      <c r="I10" s="130"/>
      <c r="J10" s="131"/>
      <c r="K10" s="131"/>
      <c r="L10" s="132"/>
      <c r="M10" s="117" t="s">
        <v>194</v>
      </c>
      <c r="N10" s="117"/>
      <c r="O10" s="117"/>
      <c r="P10" s="117"/>
      <c r="Q10" s="117"/>
      <c r="R10" s="117"/>
      <c r="S10" s="117"/>
    </row>
    <row r="11" spans="1:19" ht="13.5" thickBot="1">
      <c r="A11" s="133" t="s">
        <v>55</v>
      </c>
      <c r="B11" s="134" t="s">
        <v>167</v>
      </c>
      <c r="C11" s="135" t="s">
        <v>56</v>
      </c>
      <c r="D11" s="136" t="s">
        <v>152</v>
      </c>
      <c r="E11" s="136">
        <v>4</v>
      </c>
      <c r="F11" s="133">
        <v>4</v>
      </c>
      <c r="G11" s="134">
        <v>5</v>
      </c>
      <c r="H11" s="134">
        <v>13</v>
      </c>
      <c r="I11" s="137">
        <v>20</v>
      </c>
      <c r="J11" s="138">
        <v>12</v>
      </c>
      <c r="K11" s="138">
        <v>8</v>
      </c>
      <c r="L11" s="139">
        <f>SUM(F11:K11)</f>
        <v>62</v>
      </c>
      <c r="M11" s="117"/>
      <c r="N11" s="117"/>
      <c r="O11" s="117"/>
      <c r="P11" s="117"/>
      <c r="Q11" s="117"/>
      <c r="R11" s="117"/>
      <c r="S11" s="117"/>
    </row>
    <row r="12" spans="1:19" s="117" customFormat="1">
      <c r="A12" s="109" t="s">
        <v>45</v>
      </c>
      <c r="B12" s="110" t="s">
        <v>182</v>
      </c>
      <c r="C12" s="111" t="s">
        <v>46</v>
      </c>
      <c r="D12" s="112"/>
      <c r="E12" s="112">
        <v>7</v>
      </c>
      <c r="F12" s="109">
        <v>4</v>
      </c>
      <c r="G12" s="110">
        <v>12</v>
      </c>
      <c r="H12" s="110">
        <v>20</v>
      </c>
      <c r="I12" s="113">
        <v>18</v>
      </c>
      <c r="J12" s="114">
        <v>10</v>
      </c>
      <c r="K12" s="114">
        <v>8</v>
      </c>
      <c r="L12" s="115">
        <f>SUM(F12:K12)</f>
        <v>72</v>
      </c>
    </row>
    <row r="13" spans="1:19">
      <c r="A13" s="118" t="s">
        <v>184</v>
      </c>
      <c r="B13" s="119" t="s">
        <v>185</v>
      </c>
      <c r="C13" s="120" t="s">
        <v>98</v>
      </c>
      <c r="D13" s="121"/>
      <c r="E13" s="121">
        <v>8</v>
      </c>
      <c r="F13" s="118">
        <v>3</v>
      </c>
      <c r="G13" s="119">
        <v>18</v>
      </c>
      <c r="H13" s="119">
        <v>20</v>
      </c>
      <c r="I13" s="122">
        <v>20</v>
      </c>
      <c r="J13" s="123">
        <v>11</v>
      </c>
      <c r="K13" s="123">
        <v>7</v>
      </c>
      <c r="L13" s="124">
        <f>SUM(F13:K13)</f>
        <v>79</v>
      </c>
      <c r="M13" s="117"/>
      <c r="N13" s="117"/>
      <c r="O13" s="117"/>
      <c r="P13" s="117"/>
      <c r="Q13" s="117"/>
      <c r="R13" s="117"/>
      <c r="S13" s="117"/>
    </row>
    <row r="14" spans="1:19">
      <c r="A14" s="118" t="s">
        <v>93</v>
      </c>
      <c r="B14" s="119" t="s">
        <v>186</v>
      </c>
      <c r="C14" s="120" t="s">
        <v>94</v>
      </c>
      <c r="D14" s="121"/>
      <c r="E14" s="121">
        <v>8</v>
      </c>
      <c r="F14" s="118">
        <v>3</v>
      </c>
      <c r="G14" s="119">
        <v>12</v>
      </c>
      <c r="H14" s="119">
        <v>12</v>
      </c>
      <c r="I14" s="122">
        <v>17</v>
      </c>
      <c r="J14" s="123">
        <v>0</v>
      </c>
      <c r="K14" s="123">
        <v>6</v>
      </c>
      <c r="L14" s="124">
        <f>SUM(F14:K14)</f>
        <v>50</v>
      </c>
      <c r="M14" s="117"/>
      <c r="N14" s="117"/>
      <c r="O14" s="117"/>
      <c r="P14" s="117"/>
      <c r="Q14" s="117"/>
      <c r="R14" s="117"/>
      <c r="S14" s="117"/>
    </row>
    <row r="15" spans="1:19" s="117" customFormat="1" ht="13.5" thickBot="1">
      <c r="A15" s="133" t="s">
        <v>75</v>
      </c>
      <c r="B15" s="134" t="s">
        <v>164</v>
      </c>
      <c r="C15" s="135" t="s">
        <v>76</v>
      </c>
      <c r="D15" s="136"/>
      <c r="E15" s="136">
        <v>3</v>
      </c>
      <c r="F15" s="133">
        <v>3</v>
      </c>
      <c r="G15" s="134">
        <v>13</v>
      </c>
      <c r="H15" s="134">
        <v>18</v>
      </c>
      <c r="I15" s="137">
        <v>20</v>
      </c>
      <c r="J15" s="138">
        <v>10</v>
      </c>
      <c r="K15" s="138">
        <v>6</v>
      </c>
      <c r="L15" s="139">
        <f>SUM(F15:K15)</f>
        <v>70</v>
      </c>
    </row>
    <row r="16" spans="1:19" ht="15">
      <c r="A16" s="141" t="s">
        <v>31</v>
      </c>
      <c r="B16" s="142" t="s">
        <v>155</v>
      </c>
      <c r="C16" s="143" t="s">
        <v>32</v>
      </c>
      <c r="D16" s="144"/>
      <c r="E16" s="144">
        <v>1</v>
      </c>
      <c r="F16" s="141"/>
      <c r="G16" s="209"/>
      <c r="H16" s="142"/>
      <c r="I16" s="145"/>
      <c r="J16" s="146"/>
      <c r="K16" s="146"/>
      <c r="L16" s="147">
        <f>SUM(F16:K16)</f>
        <v>0</v>
      </c>
      <c r="N16" s="117"/>
      <c r="O16" s="117"/>
      <c r="P16" s="117"/>
      <c r="Q16" s="117"/>
      <c r="R16" s="117"/>
      <c r="S16" s="117"/>
    </row>
    <row r="17" spans="1:19">
      <c r="A17" s="148" t="s">
        <v>51</v>
      </c>
      <c r="B17" s="149" t="s">
        <v>174</v>
      </c>
      <c r="C17" s="150" t="s">
        <v>52</v>
      </c>
      <c r="D17" s="151"/>
      <c r="E17" s="151">
        <v>5</v>
      </c>
      <c r="F17" s="148">
        <v>3</v>
      </c>
      <c r="G17" s="149">
        <v>12</v>
      </c>
      <c r="H17" s="149">
        <v>18</v>
      </c>
      <c r="I17" s="152">
        <v>18</v>
      </c>
      <c r="J17" s="153">
        <v>11</v>
      </c>
      <c r="K17" s="153">
        <v>8</v>
      </c>
      <c r="L17" s="154">
        <f>SUM(F17:K17)</f>
        <v>70</v>
      </c>
      <c r="M17" s="117"/>
      <c r="N17" s="117"/>
      <c r="O17" s="117"/>
      <c r="P17" s="117"/>
      <c r="Q17" s="117"/>
      <c r="R17" s="117"/>
      <c r="S17" s="117"/>
    </row>
    <row r="18" spans="1:19">
      <c r="A18" s="118" t="s">
        <v>39</v>
      </c>
      <c r="B18" s="119" t="s">
        <v>190</v>
      </c>
      <c r="C18" s="120" t="s">
        <v>40</v>
      </c>
      <c r="D18" s="121"/>
      <c r="E18" s="121">
        <v>9</v>
      </c>
      <c r="F18" s="118">
        <v>4</v>
      </c>
      <c r="G18" s="119">
        <v>14</v>
      </c>
      <c r="H18" s="119">
        <v>15</v>
      </c>
      <c r="I18" s="122">
        <v>17</v>
      </c>
      <c r="J18" s="123">
        <v>6</v>
      </c>
      <c r="K18" s="123">
        <v>6</v>
      </c>
      <c r="L18" s="124">
        <f>SUM(F18:K18)</f>
        <v>62</v>
      </c>
      <c r="M18" s="117"/>
      <c r="N18" s="117"/>
      <c r="O18" s="117"/>
      <c r="P18" s="117"/>
      <c r="Q18" s="117"/>
      <c r="R18" s="117"/>
      <c r="S18" s="117"/>
    </row>
    <row r="19" spans="1:19" s="117" customFormat="1" ht="13.5" thickBot="1">
      <c r="A19" s="118" t="s">
        <v>89</v>
      </c>
      <c r="B19" s="119" t="s">
        <v>175</v>
      </c>
      <c r="C19" s="120" t="s">
        <v>90</v>
      </c>
      <c r="D19" s="121"/>
      <c r="E19" s="121">
        <v>5</v>
      </c>
      <c r="F19" s="118">
        <v>3</v>
      </c>
      <c r="G19" s="119">
        <v>15</v>
      </c>
      <c r="H19" s="119">
        <v>15</v>
      </c>
      <c r="I19" s="122">
        <v>10</v>
      </c>
      <c r="J19" s="123">
        <v>5</v>
      </c>
      <c r="K19" s="123">
        <v>2</v>
      </c>
      <c r="L19" s="124">
        <f>SUM(F19:K19)</f>
        <v>50</v>
      </c>
    </row>
    <row r="20" spans="1:19">
      <c r="A20" s="109" t="s">
        <v>43</v>
      </c>
      <c r="B20" s="110" t="s">
        <v>176</v>
      </c>
      <c r="C20" s="111" t="s">
        <v>44</v>
      </c>
      <c r="D20" s="112" t="s">
        <v>152</v>
      </c>
      <c r="E20" s="112">
        <v>6</v>
      </c>
      <c r="F20" s="109">
        <v>5</v>
      </c>
      <c r="G20" s="110">
        <v>15</v>
      </c>
      <c r="H20" s="110">
        <v>18</v>
      </c>
      <c r="I20" s="113">
        <v>20</v>
      </c>
      <c r="J20" s="114">
        <v>10</v>
      </c>
      <c r="K20" s="114">
        <v>8</v>
      </c>
      <c r="L20" s="115">
        <f>SUM(F20:K20)</f>
        <v>76</v>
      </c>
      <c r="M20" s="117"/>
      <c r="N20" s="117"/>
      <c r="O20" s="117"/>
      <c r="P20" s="117"/>
      <c r="Q20" s="117"/>
      <c r="R20" s="117"/>
      <c r="S20" s="117"/>
    </row>
    <row r="21" spans="1:19">
      <c r="A21" s="125" t="s">
        <v>61</v>
      </c>
      <c r="B21" s="126" t="s">
        <v>177</v>
      </c>
      <c r="C21" s="127" t="s">
        <v>62</v>
      </c>
      <c r="D21" s="128"/>
      <c r="E21" s="128">
        <v>6</v>
      </c>
      <c r="F21" s="125"/>
      <c r="G21" s="126"/>
      <c r="H21" s="126"/>
      <c r="I21" s="130"/>
      <c r="J21" s="131"/>
      <c r="K21" s="131"/>
      <c r="L21" s="132">
        <f>SUM(F21:K21)</f>
        <v>0</v>
      </c>
      <c r="M21" s="117"/>
      <c r="N21" s="117"/>
      <c r="O21" s="117"/>
      <c r="P21" s="117"/>
      <c r="Q21" s="117"/>
      <c r="R21" s="117"/>
      <c r="S21" s="117"/>
    </row>
    <row r="22" spans="1:19" s="117" customFormat="1">
      <c r="A22" s="118" t="s">
        <v>91</v>
      </c>
      <c r="B22" s="119" t="s">
        <v>159</v>
      </c>
      <c r="C22" s="120" t="s">
        <v>92</v>
      </c>
      <c r="D22" s="121"/>
      <c r="E22" s="121">
        <v>2</v>
      </c>
      <c r="F22" s="118">
        <v>2</v>
      </c>
      <c r="G22" s="119">
        <v>10</v>
      </c>
      <c r="H22" s="119">
        <v>15</v>
      </c>
      <c r="I22" s="122">
        <v>12</v>
      </c>
      <c r="J22" s="123">
        <v>7</v>
      </c>
      <c r="K22" s="123">
        <v>4</v>
      </c>
      <c r="L22" s="124">
        <f>SUM(F22:K22)</f>
        <v>50</v>
      </c>
    </row>
    <row r="23" spans="1:19" s="117" customFormat="1" ht="13.5" thickBot="1">
      <c r="A23" s="133" t="s">
        <v>33</v>
      </c>
      <c r="B23" s="134" t="s">
        <v>160</v>
      </c>
      <c r="C23" s="135" t="s">
        <v>34</v>
      </c>
      <c r="D23" s="136"/>
      <c r="E23" s="136">
        <v>2</v>
      </c>
      <c r="F23" s="133">
        <v>2</v>
      </c>
      <c r="G23" s="134">
        <v>10</v>
      </c>
      <c r="H23" s="134">
        <v>15</v>
      </c>
      <c r="I23" s="137">
        <v>11</v>
      </c>
      <c r="J23" s="138">
        <v>6</v>
      </c>
      <c r="K23" s="138">
        <v>6</v>
      </c>
      <c r="L23" s="139">
        <f>SUM(F23:K23)</f>
        <v>50</v>
      </c>
    </row>
    <row r="24" spans="1:19">
      <c r="A24" s="109" t="s">
        <v>25</v>
      </c>
      <c r="B24" s="110" t="s">
        <v>158</v>
      </c>
      <c r="C24" s="111" t="s">
        <v>26</v>
      </c>
      <c r="D24" s="112"/>
      <c r="E24" s="112">
        <v>2</v>
      </c>
      <c r="F24" s="109">
        <v>5</v>
      </c>
      <c r="G24" s="110">
        <v>18</v>
      </c>
      <c r="H24" s="110">
        <v>13</v>
      </c>
      <c r="I24" s="113">
        <v>2</v>
      </c>
      <c r="J24" s="114">
        <v>0</v>
      </c>
      <c r="K24" s="114">
        <v>5</v>
      </c>
      <c r="L24" s="115">
        <f>SUM(F24:K24)</f>
        <v>43</v>
      </c>
      <c r="M24" s="116"/>
      <c r="N24" s="117"/>
      <c r="O24" s="117"/>
      <c r="P24" s="117"/>
      <c r="Q24" s="117"/>
      <c r="R24" s="117"/>
      <c r="S24" s="117"/>
    </row>
    <row r="25" spans="1:19">
      <c r="A25" s="118" t="s">
        <v>153</v>
      </c>
      <c r="B25" s="119" t="s">
        <v>154</v>
      </c>
      <c r="C25" s="120" t="s">
        <v>54</v>
      </c>
      <c r="D25" s="121"/>
      <c r="E25" s="121">
        <v>1</v>
      </c>
      <c r="F25" s="118">
        <v>2</v>
      </c>
      <c r="G25" s="119">
        <v>13</v>
      </c>
      <c r="H25" s="119">
        <v>18</v>
      </c>
      <c r="I25" s="122">
        <v>15</v>
      </c>
      <c r="J25" s="123">
        <v>5</v>
      </c>
      <c r="K25" s="123">
        <v>7</v>
      </c>
      <c r="L25" s="124">
        <f>SUM(F25:K25)</f>
        <v>60</v>
      </c>
      <c r="M25" s="117"/>
      <c r="N25" s="117"/>
      <c r="O25" s="117"/>
      <c r="P25" s="117"/>
      <c r="Q25" s="117"/>
      <c r="R25" s="117"/>
      <c r="S25" s="117"/>
    </row>
    <row r="26" spans="1:19">
      <c r="A26" s="118" t="s">
        <v>191</v>
      </c>
      <c r="B26" s="119" t="s">
        <v>192</v>
      </c>
      <c r="C26" s="120" t="s">
        <v>86</v>
      </c>
      <c r="D26" s="121"/>
      <c r="E26" s="121">
        <v>9</v>
      </c>
      <c r="F26" s="118">
        <v>2</v>
      </c>
      <c r="G26" s="119">
        <v>12</v>
      </c>
      <c r="H26" s="119">
        <v>10</v>
      </c>
      <c r="I26" s="122">
        <v>18</v>
      </c>
      <c r="J26" s="123">
        <v>10</v>
      </c>
      <c r="K26" s="123">
        <v>8</v>
      </c>
      <c r="L26" s="124">
        <f>SUM(F26:K26)</f>
        <v>60</v>
      </c>
      <c r="M26" s="117">
        <f>COUNT(L1:L28)</f>
        <v>25</v>
      </c>
      <c r="N26" s="117"/>
      <c r="O26" s="117"/>
      <c r="P26" s="117"/>
      <c r="Q26" s="117"/>
      <c r="R26" s="117"/>
      <c r="S26" s="117"/>
    </row>
    <row r="27" spans="1:19" ht="13.5" thickBot="1">
      <c r="A27" s="133" t="s">
        <v>65</v>
      </c>
      <c r="B27" s="134" t="s">
        <v>168</v>
      </c>
      <c r="C27" s="135" t="s">
        <v>66</v>
      </c>
      <c r="D27" s="136"/>
      <c r="E27" s="136">
        <v>4</v>
      </c>
      <c r="F27" s="133">
        <v>2</v>
      </c>
      <c r="G27" s="134">
        <v>18</v>
      </c>
      <c r="H27" s="134">
        <v>16</v>
      </c>
      <c r="I27" s="137">
        <v>20</v>
      </c>
      <c r="J27" s="138">
        <v>8</v>
      </c>
      <c r="K27" s="138">
        <v>6</v>
      </c>
      <c r="L27" s="139">
        <f>SUM(F27:K27)</f>
        <v>70</v>
      </c>
      <c r="M27" s="117"/>
      <c r="N27" s="117"/>
      <c r="O27" s="117"/>
      <c r="P27" s="117"/>
      <c r="Q27" s="117"/>
      <c r="R27" s="117"/>
      <c r="S27" s="117"/>
    </row>
    <row r="28" spans="1:19">
      <c r="A28" s="109" t="s">
        <v>77</v>
      </c>
      <c r="B28" s="110" t="s">
        <v>189</v>
      </c>
      <c r="C28" s="111" t="s">
        <v>78</v>
      </c>
      <c r="D28" s="112" t="s">
        <v>152</v>
      </c>
      <c r="E28" s="112">
        <v>9</v>
      </c>
      <c r="F28" s="109">
        <v>5</v>
      </c>
      <c r="G28" s="110">
        <v>15</v>
      </c>
      <c r="H28" s="110">
        <v>20</v>
      </c>
      <c r="I28" s="113">
        <v>19</v>
      </c>
      <c r="J28" s="114">
        <v>8</v>
      </c>
      <c r="K28" s="114">
        <v>6</v>
      </c>
      <c r="L28" s="115">
        <f>SUM(F28:K28)</f>
        <v>73</v>
      </c>
      <c r="M28" s="117"/>
      <c r="N28" s="117"/>
      <c r="O28" s="117"/>
      <c r="P28" s="117"/>
      <c r="Q28" s="117"/>
      <c r="R28" s="117"/>
      <c r="S28" s="117"/>
    </row>
    <row r="29" spans="1:19" ht="15">
      <c r="A29" s="118" t="s">
        <v>49</v>
      </c>
      <c r="B29" s="119" t="s">
        <v>157</v>
      </c>
      <c r="C29" s="120" t="s">
        <v>50</v>
      </c>
      <c r="D29" s="121" t="s">
        <v>152</v>
      </c>
      <c r="E29" s="121">
        <v>2</v>
      </c>
      <c r="F29" s="118">
        <v>5</v>
      </c>
      <c r="G29" s="207">
        <v>15</v>
      </c>
      <c r="H29" s="119">
        <v>20</v>
      </c>
      <c r="I29" s="122">
        <v>20</v>
      </c>
      <c r="J29" s="123">
        <v>12</v>
      </c>
      <c r="K29" s="123">
        <v>8</v>
      </c>
      <c r="L29" s="124">
        <f>SUM(F29:K29)</f>
        <v>80</v>
      </c>
      <c r="M29" s="117"/>
      <c r="N29" s="117"/>
      <c r="O29" s="117"/>
      <c r="P29" s="117"/>
      <c r="Q29" s="117"/>
      <c r="R29" s="117"/>
      <c r="S29" s="117"/>
    </row>
    <row r="30" spans="1:19" ht="13.5" thickBot="1">
      <c r="A30" s="133" t="s">
        <v>41</v>
      </c>
      <c r="B30" s="134" t="s">
        <v>178</v>
      </c>
      <c r="C30" s="135" t="s">
        <v>42</v>
      </c>
      <c r="D30" s="136"/>
      <c r="E30" s="136">
        <v>6</v>
      </c>
      <c r="F30" s="133">
        <v>3</v>
      </c>
      <c r="G30" s="134">
        <v>18</v>
      </c>
      <c r="H30" s="134">
        <v>20</v>
      </c>
      <c r="I30" s="137">
        <v>18</v>
      </c>
      <c r="J30" s="138">
        <v>8</v>
      </c>
      <c r="K30" s="138">
        <v>8</v>
      </c>
      <c r="L30" s="139">
        <f>SUM(F30:K30)</f>
        <v>75</v>
      </c>
      <c r="M30" s="117"/>
      <c r="N30" s="117"/>
      <c r="O30" s="117"/>
      <c r="P30" s="117"/>
      <c r="Q30" s="117"/>
      <c r="R30" s="117"/>
      <c r="S30" s="117"/>
    </row>
    <row r="31" spans="1:19" s="117" customFormat="1">
      <c r="A31" s="109" t="s">
        <v>83</v>
      </c>
      <c r="B31" s="110" t="s">
        <v>161</v>
      </c>
      <c r="C31" s="111" t="s">
        <v>84</v>
      </c>
      <c r="D31" s="112" t="s">
        <v>152</v>
      </c>
      <c r="E31" s="112">
        <v>3</v>
      </c>
      <c r="F31" s="109">
        <v>2</v>
      </c>
      <c r="G31" s="110">
        <v>12</v>
      </c>
      <c r="H31" s="110">
        <v>17</v>
      </c>
      <c r="I31" s="113">
        <v>20</v>
      </c>
      <c r="J31" s="114">
        <v>5</v>
      </c>
      <c r="K31" s="114">
        <v>5</v>
      </c>
      <c r="L31" s="115">
        <f>SUM(F31:K31)</f>
        <v>61</v>
      </c>
    </row>
    <row r="32" spans="1:19">
      <c r="A32" s="118" t="s">
        <v>37</v>
      </c>
      <c r="B32" s="119" t="s">
        <v>183</v>
      </c>
      <c r="C32" s="120" t="s">
        <v>38</v>
      </c>
      <c r="D32" s="121" t="s">
        <v>152</v>
      </c>
      <c r="E32" s="121">
        <v>8</v>
      </c>
      <c r="F32" s="118">
        <v>4</v>
      </c>
      <c r="G32" s="119">
        <v>13</v>
      </c>
      <c r="H32" s="119">
        <v>15</v>
      </c>
      <c r="I32" s="122">
        <v>18</v>
      </c>
      <c r="J32" s="123">
        <v>10</v>
      </c>
      <c r="K32" s="123">
        <v>6</v>
      </c>
      <c r="L32" s="124">
        <f>SUM(F32:K32)</f>
        <v>66</v>
      </c>
      <c r="M32" s="117"/>
      <c r="N32" s="117"/>
      <c r="O32" s="117"/>
      <c r="P32" s="117"/>
      <c r="Q32" s="117"/>
      <c r="R32" s="117"/>
      <c r="S32" s="117"/>
    </row>
    <row r="33" spans="1:19">
      <c r="A33" s="118" t="s">
        <v>59</v>
      </c>
      <c r="B33" s="119" t="s">
        <v>187</v>
      </c>
      <c r="C33" s="120" t="s">
        <v>60</v>
      </c>
      <c r="D33" s="121"/>
      <c r="E33" s="121">
        <v>8</v>
      </c>
      <c r="F33" s="118">
        <v>5</v>
      </c>
      <c r="G33" s="119">
        <v>15</v>
      </c>
      <c r="H33" s="119">
        <v>20</v>
      </c>
      <c r="I33" s="122">
        <v>20</v>
      </c>
      <c r="J33" s="123">
        <v>10</v>
      </c>
      <c r="K33" s="123">
        <v>7</v>
      </c>
      <c r="L33" s="124">
        <f>SUM(F33:K33)</f>
        <v>77</v>
      </c>
      <c r="M33" s="117"/>
      <c r="N33" s="117"/>
      <c r="O33" s="117"/>
      <c r="P33" s="117"/>
      <c r="Q33" s="117"/>
      <c r="R33" s="117"/>
      <c r="S33" s="117"/>
    </row>
    <row r="34" spans="1:19" s="117" customFormat="1">
      <c r="A34" s="118" t="s">
        <v>57</v>
      </c>
      <c r="B34" s="119" t="s">
        <v>169</v>
      </c>
      <c r="C34" s="120" t="s">
        <v>58</v>
      </c>
      <c r="D34" s="121"/>
      <c r="E34" s="121">
        <v>4</v>
      </c>
      <c r="F34" s="118">
        <v>3</v>
      </c>
      <c r="G34" s="119">
        <v>15</v>
      </c>
      <c r="H34" s="119">
        <v>18</v>
      </c>
      <c r="I34" s="122">
        <v>18</v>
      </c>
      <c r="J34" s="123">
        <v>8</v>
      </c>
      <c r="K34" s="123">
        <v>8</v>
      </c>
      <c r="L34" s="124">
        <f>SUM(F34:K34)</f>
        <v>70</v>
      </c>
    </row>
    <row r="35" spans="1:19" ht="13.5" thickBot="1">
      <c r="A35" s="155" t="s">
        <v>63</v>
      </c>
      <c r="B35" s="156" t="s">
        <v>188</v>
      </c>
      <c r="C35" s="157" t="s">
        <v>64</v>
      </c>
      <c r="D35" s="158"/>
      <c r="E35" s="158">
        <v>8</v>
      </c>
      <c r="F35" s="155">
        <v>5</v>
      </c>
      <c r="G35" s="156">
        <v>18</v>
      </c>
      <c r="H35" s="156">
        <v>20</v>
      </c>
      <c r="I35" s="159">
        <v>18</v>
      </c>
      <c r="J35" s="160">
        <v>10</v>
      </c>
      <c r="K35" s="160">
        <v>7</v>
      </c>
      <c r="L35" s="161">
        <f>SUM(F35:K35)</f>
        <v>78</v>
      </c>
      <c r="M35" s="117"/>
      <c r="N35" s="117"/>
      <c r="O35" s="117"/>
      <c r="P35" s="117"/>
      <c r="Q35" s="117"/>
      <c r="R35" s="117"/>
      <c r="S35" s="117"/>
    </row>
    <row r="36" spans="1:19">
      <c r="A36" s="109" t="s">
        <v>67</v>
      </c>
      <c r="B36" s="110" t="s">
        <v>180</v>
      </c>
      <c r="C36" s="111" t="s">
        <v>68</v>
      </c>
      <c r="D36" s="112" t="s">
        <v>152</v>
      </c>
      <c r="E36" s="112">
        <v>7</v>
      </c>
      <c r="F36" s="109">
        <v>4</v>
      </c>
      <c r="G36" s="110">
        <v>12</v>
      </c>
      <c r="H36" s="110">
        <v>15</v>
      </c>
      <c r="I36" s="113">
        <v>15</v>
      </c>
      <c r="J36" s="114">
        <v>0</v>
      </c>
      <c r="K36" s="114">
        <v>6</v>
      </c>
      <c r="L36" s="115">
        <f>SUM(F36:K36)</f>
        <v>52</v>
      </c>
      <c r="M36" s="117"/>
      <c r="N36" s="117"/>
      <c r="O36" s="117"/>
      <c r="P36" s="117"/>
      <c r="Q36" s="117"/>
      <c r="R36" s="117"/>
      <c r="S36" s="117"/>
    </row>
    <row r="37" spans="1:19" s="117" customFormat="1">
      <c r="A37" s="125" t="s">
        <v>165</v>
      </c>
      <c r="B37" s="126" t="s">
        <v>166</v>
      </c>
      <c r="C37" s="127" t="s">
        <v>48</v>
      </c>
      <c r="D37" s="128" t="s">
        <v>152</v>
      </c>
      <c r="E37" s="128">
        <v>4</v>
      </c>
      <c r="F37" s="125"/>
      <c r="G37" s="126"/>
      <c r="H37" s="126"/>
      <c r="I37" s="130"/>
      <c r="J37" s="131"/>
      <c r="K37" s="131"/>
      <c r="L37" s="132">
        <f>SUM(F37:K37)</f>
        <v>0</v>
      </c>
    </row>
    <row r="38" spans="1:19" ht="13.5" thickBot="1">
      <c r="A38" s="133" t="s">
        <v>95</v>
      </c>
      <c r="B38" s="134" t="s">
        <v>156</v>
      </c>
      <c r="C38" s="135" t="s">
        <v>96</v>
      </c>
      <c r="D38" s="136"/>
      <c r="E38" s="136">
        <v>1</v>
      </c>
      <c r="F38" s="133">
        <v>3</v>
      </c>
      <c r="G38" s="134">
        <v>15</v>
      </c>
      <c r="H38" s="134">
        <v>18</v>
      </c>
      <c r="I38" s="137">
        <v>20</v>
      </c>
      <c r="J38" s="138">
        <v>8</v>
      </c>
      <c r="K38" s="138">
        <v>8</v>
      </c>
      <c r="L38" s="139">
        <f>SUM(F38:K38)</f>
        <v>72</v>
      </c>
      <c r="N38" s="117"/>
      <c r="O38" s="117"/>
      <c r="P38" s="117"/>
      <c r="Q38" s="117"/>
      <c r="R38" s="117"/>
      <c r="S38" s="117"/>
    </row>
    <row r="39" spans="1:19">
      <c r="A39" s="162" t="s">
        <v>35</v>
      </c>
      <c r="B39" s="163" t="s">
        <v>151</v>
      </c>
      <c r="C39" s="164" t="s">
        <v>36</v>
      </c>
      <c r="D39" s="165" t="s">
        <v>152</v>
      </c>
      <c r="E39" s="165">
        <v>1</v>
      </c>
      <c r="F39" s="162">
        <v>5</v>
      </c>
      <c r="G39" s="163">
        <v>18</v>
      </c>
      <c r="H39" s="163">
        <v>20</v>
      </c>
      <c r="I39" s="212">
        <v>18</v>
      </c>
      <c r="J39" s="215">
        <v>10</v>
      </c>
      <c r="K39" s="215">
        <v>8</v>
      </c>
      <c r="L39" s="218">
        <f>SUM(F39:K39)</f>
        <v>79</v>
      </c>
      <c r="N39" s="117"/>
      <c r="O39" s="117"/>
      <c r="P39" s="117"/>
      <c r="Q39" s="117"/>
      <c r="R39" s="117"/>
      <c r="S39" s="117"/>
    </row>
    <row r="40" spans="1:19" ht="13.5" thickBot="1">
      <c r="A40" s="133" t="s">
        <v>73</v>
      </c>
      <c r="B40" s="134" t="s">
        <v>179</v>
      </c>
      <c r="C40" s="135" t="s">
        <v>74</v>
      </c>
      <c r="D40" s="136"/>
      <c r="E40" s="136">
        <v>6</v>
      </c>
      <c r="F40" s="133">
        <v>4</v>
      </c>
      <c r="G40" s="134">
        <v>15</v>
      </c>
      <c r="H40" s="134">
        <v>20</v>
      </c>
      <c r="I40" s="137">
        <v>20</v>
      </c>
      <c r="J40" s="138">
        <v>10</v>
      </c>
      <c r="K40" s="138">
        <v>8</v>
      </c>
      <c r="L40" s="139">
        <f>SUM(F40:K40)</f>
        <v>77</v>
      </c>
      <c r="M40" s="117"/>
      <c r="N40" s="117"/>
      <c r="O40" s="117"/>
      <c r="P40" s="117"/>
      <c r="Q40" s="117"/>
      <c r="R40" s="117"/>
      <c r="S40" s="117"/>
    </row>
    <row r="41" spans="1:19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N41" s="117"/>
      <c r="O41" s="117"/>
      <c r="P41" s="117"/>
      <c r="Q41" s="117"/>
      <c r="R41" s="117"/>
      <c r="S41" s="117"/>
    </row>
    <row r="42" spans="1:19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N42" s="117"/>
      <c r="O42" s="117"/>
      <c r="P42" s="117"/>
      <c r="Q42" s="117"/>
      <c r="R42" s="117"/>
      <c r="S42" s="117"/>
    </row>
    <row r="43" spans="1:19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</row>
    <row r="44" spans="1:19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</row>
    <row r="45" spans="1:19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</row>
    <row r="46" spans="1:19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</row>
    <row r="47" spans="1:19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</row>
  </sheetData>
  <autoFilter ref="A1:L36" xr:uid="{00000000-0009-0000-0000-000001000000}"/>
  <sortState xmlns:xlrd2="http://schemas.microsoft.com/office/spreadsheetml/2017/richdata2" ref="A2:M47">
    <sortCondition ref="A3:A4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9298-BD21-45DE-A467-3B8927E3C2AA}">
  <dimension ref="A1:S47"/>
  <sheetViews>
    <sheetView zoomScale="80" zoomScaleNormal="80" workbookViewId="0">
      <pane ySplit="2" topLeftCell="A3" activePane="bottomLeft" state="frozen"/>
      <selection activeCell="B37" sqref="B37"/>
      <selection pane="bottomLeft" activeCell="F1" sqref="F1:K38"/>
    </sheetView>
  </sheetViews>
  <sheetFormatPr defaultRowHeight="12.75" outlineLevelCol="1"/>
  <cols>
    <col min="1" max="1" width="31.7109375" style="99" customWidth="1"/>
    <col min="2" max="2" width="28.5703125" style="99" hidden="1" customWidth="1" outlineLevel="1"/>
    <col min="3" max="3" width="9.85546875" style="99" hidden="1" customWidth="1" outlineLevel="1"/>
    <col min="4" max="4" width="12.28515625" style="99" hidden="1" customWidth="1" outlineLevel="1"/>
    <col min="5" max="5" width="14" style="99" hidden="1" customWidth="1" outlineLevel="1"/>
    <col min="6" max="6" width="14.140625" style="99" customWidth="1" collapsed="1"/>
    <col min="7" max="7" width="14.140625" style="99" bestFit="1" customWidth="1"/>
    <col min="8" max="8" width="14" style="99" bestFit="1" customWidth="1"/>
    <col min="9" max="10" width="14.140625" style="99" bestFit="1" customWidth="1"/>
    <col min="11" max="11" width="14.140625" style="99" customWidth="1"/>
    <col min="12" max="12" width="9" style="99" bestFit="1" customWidth="1"/>
    <col min="13" max="13" width="10.7109375" style="99" bestFit="1" customWidth="1"/>
    <col min="14" max="16384" width="9.140625" style="99"/>
  </cols>
  <sheetData>
    <row r="1" spans="1:19" ht="13.5" thickBot="1">
      <c r="A1" s="90" t="s">
        <v>139</v>
      </c>
      <c r="B1" s="91" t="s">
        <v>140</v>
      </c>
      <c r="C1" s="92" t="s">
        <v>141</v>
      </c>
      <c r="D1" s="93" t="s">
        <v>8</v>
      </c>
      <c r="E1" s="93" t="s">
        <v>142</v>
      </c>
      <c r="F1" s="94" t="s">
        <v>143</v>
      </c>
      <c r="G1" s="95" t="s">
        <v>144</v>
      </c>
      <c r="H1" s="96" t="s">
        <v>145</v>
      </c>
      <c r="I1" s="97" t="s">
        <v>146</v>
      </c>
      <c r="J1" s="97" t="s">
        <v>147</v>
      </c>
      <c r="K1" s="97" t="s">
        <v>148</v>
      </c>
      <c r="L1" s="98" t="s">
        <v>149</v>
      </c>
    </row>
    <row r="2" spans="1:19" ht="13.5" thickBot="1">
      <c r="A2" s="100" t="s">
        <v>150</v>
      </c>
      <c r="B2" s="101"/>
      <c r="C2" s="102"/>
      <c r="D2" s="103"/>
      <c r="E2" s="103"/>
      <c r="F2" s="104">
        <v>5</v>
      </c>
      <c r="G2" s="105">
        <v>20</v>
      </c>
      <c r="H2" s="105">
        <v>25</v>
      </c>
      <c r="I2" s="106">
        <v>25</v>
      </c>
      <c r="J2" s="107">
        <v>15</v>
      </c>
      <c r="K2" s="107">
        <v>10</v>
      </c>
      <c r="L2" s="108">
        <f>SUM(F2:K2)</f>
        <v>100</v>
      </c>
    </row>
    <row r="3" spans="1:19">
      <c r="A3" s="109" t="s">
        <v>35</v>
      </c>
      <c r="B3" s="110" t="s">
        <v>151</v>
      </c>
      <c r="C3" s="111" t="s">
        <v>36</v>
      </c>
      <c r="D3" s="112" t="s">
        <v>152</v>
      </c>
      <c r="E3" s="112">
        <v>1</v>
      </c>
      <c r="F3" s="109">
        <v>5</v>
      </c>
      <c r="G3" s="110">
        <v>18</v>
      </c>
      <c r="H3" s="110">
        <v>20</v>
      </c>
      <c r="I3" s="113">
        <v>18</v>
      </c>
      <c r="J3" s="114">
        <v>10</v>
      </c>
      <c r="K3" s="114">
        <v>8</v>
      </c>
      <c r="L3" s="115">
        <f>SUM(F3:K3)</f>
        <v>79</v>
      </c>
      <c r="N3" s="117"/>
      <c r="O3" s="117"/>
      <c r="P3" s="117"/>
      <c r="Q3" s="117"/>
      <c r="R3" s="117"/>
      <c r="S3" s="117"/>
    </row>
    <row r="4" spans="1:19">
      <c r="A4" s="118" t="s">
        <v>153</v>
      </c>
      <c r="B4" s="119" t="s">
        <v>154</v>
      </c>
      <c r="C4" s="120" t="s">
        <v>54</v>
      </c>
      <c r="D4" s="121"/>
      <c r="E4" s="121">
        <v>1</v>
      </c>
      <c r="F4" s="118">
        <v>2</v>
      </c>
      <c r="G4" s="119">
        <v>13</v>
      </c>
      <c r="H4" s="119">
        <v>18</v>
      </c>
      <c r="I4" s="122">
        <v>15</v>
      </c>
      <c r="J4" s="123">
        <v>5</v>
      </c>
      <c r="K4" s="123">
        <v>7</v>
      </c>
      <c r="L4" s="124">
        <f>SUM(F4:K4)</f>
        <v>60</v>
      </c>
      <c r="M4" s="117"/>
      <c r="N4" s="117"/>
      <c r="O4" s="117"/>
      <c r="P4" s="117"/>
      <c r="Q4" s="117"/>
      <c r="R4" s="117"/>
      <c r="S4" s="117"/>
    </row>
    <row r="5" spans="1:19" ht="15">
      <c r="A5" s="125" t="s">
        <v>31</v>
      </c>
      <c r="B5" s="126" t="s">
        <v>155</v>
      </c>
      <c r="C5" s="127" t="s">
        <v>32</v>
      </c>
      <c r="D5" s="128"/>
      <c r="E5" s="128">
        <v>1</v>
      </c>
      <c r="F5" s="125"/>
      <c r="G5" s="129"/>
      <c r="H5" s="126"/>
      <c r="I5" s="130"/>
      <c r="J5" s="131"/>
      <c r="K5" s="131"/>
      <c r="L5" s="132">
        <f t="shared" ref="L5:L38" si="0">SUM(F5:K5)</f>
        <v>0</v>
      </c>
      <c r="N5" s="117"/>
      <c r="O5" s="117"/>
      <c r="P5" s="117"/>
      <c r="Q5" s="117"/>
      <c r="R5" s="117"/>
      <c r="S5" s="117"/>
    </row>
    <row r="6" spans="1:19" ht="13.5" thickBot="1">
      <c r="A6" s="133" t="s">
        <v>95</v>
      </c>
      <c r="B6" s="134" t="s">
        <v>156</v>
      </c>
      <c r="C6" s="135" t="s">
        <v>96</v>
      </c>
      <c r="D6" s="136"/>
      <c r="E6" s="136">
        <v>1</v>
      </c>
      <c r="F6" s="133">
        <v>3</v>
      </c>
      <c r="G6" s="134">
        <v>15</v>
      </c>
      <c r="H6" s="134">
        <v>18</v>
      </c>
      <c r="I6" s="137">
        <v>20</v>
      </c>
      <c r="J6" s="138">
        <v>8</v>
      </c>
      <c r="K6" s="138">
        <v>8</v>
      </c>
      <c r="L6" s="139">
        <f t="shared" si="0"/>
        <v>72</v>
      </c>
      <c r="N6" s="117"/>
      <c r="O6" s="117"/>
      <c r="P6" s="117"/>
      <c r="Q6" s="117"/>
      <c r="R6" s="117"/>
      <c r="S6" s="117"/>
    </row>
    <row r="7" spans="1:19" ht="15">
      <c r="A7" s="109" t="s">
        <v>49</v>
      </c>
      <c r="B7" s="110" t="s">
        <v>157</v>
      </c>
      <c r="C7" s="111" t="s">
        <v>50</v>
      </c>
      <c r="D7" s="112" t="s">
        <v>152</v>
      </c>
      <c r="E7" s="112">
        <v>2</v>
      </c>
      <c r="F7" s="109">
        <v>5</v>
      </c>
      <c r="G7" s="140">
        <v>15</v>
      </c>
      <c r="H7" s="110">
        <v>20</v>
      </c>
      <c r="I7" s="113">
        <v>20</v>
      </c>
      <c r="J7" s="114">
        <v>12</v>
      </c>
      <c r="K7" s="114">
        <v>8</v>
      </c>
      <c r="L7" s="115">
        <f t="shared" si="0"/>
        <v>80</v>
      </c>
      <c r="M7" s="117"/>
      <c r="N7" s="117"/>
      <c r="O7" s="117"/>
      <c r="P7" s="117"/>
      <c r="Q7" s="117"/>
      <c r="R7" s="117"/>
      <c r="S7" s="117"/>
    </row>
    <row r="8" spans="1:19">
      <c r="A8" s="118" t="s">
        <v>25</v>
      </c>
      <c r="B8" s="119" t="s">
        <v>158</v>
      </c>
      <c r="C8" s="120" t="s">
        <v>26</v>
      </c>
      <c r="D8" s="121"/>
      <c r="E8" s="121">
        <v>2</v>
      </c>
      <c r="F8" s="118">
        <v>5</v>
      </c>
      <c r="G8" s="119">
        <v>18</v>
      </c>
      <c r="H8" s="119">
        <v>13</v>
      </c>
      <c r="I8" s="122">
        <v>2</v>
      </c>
      <c r="J8" s="123">
        <v>0</v>
      </c>
      <c r="K8" s="123">
        <v>5</v>
      </c>
      <c r="L8" s="124">
        <f t="shared" si="0"/>
        <v>43</v>
      </c>
      <c r="M8" s="116"/>
      <c r="N8" s="117"/>
      <c r="O8" s="117"/>
      <c r="P8" s="117"/>
      <c r="Q8" s="117"/>
      <c r="R8" s="117"/>
      <c r="S8" s="117"/>
    </row>
    <row r="9" spans="1:19">
      <c r="A9" s="118" t="s">
        <v>91</v>
      </c>
      <c r="B9" s="119" t="s">
        <v>159</v>
      </c>
      <c r="C9" s="120" t="s">
        <v>92</v>
      </c>
      <c r="D9" s="121"/>
      <c r="E9" s="121">
        <v>2</v>
      </c>
      <c r="F9" s="118">
        <v>2</v>
      </c>
      <c r="G9" s="119">
        <v>10</v>
      </c>
      <c r="H9" s="119">
        <v>15</v>
      </c>
      <c r="I9" s="122">
        <v>12</v>
      </c>
      <c r="J9" s="123">
        <v>7</v>
      </c>
      <c r="K9" s="123">
        <v>4</v>
      </c>
      <c r="L9" s="124">
        <f t="shared" si="0"/>
        <v>50</v>
      </c>
      <c r="M9" s="117"/>
      <c r="N9" s="117"/>
      <c r="O9" s="117"/>
      <c r="P9" s="117"/>
      <c r="Q9" s="117"/>
      <c r="R9" s="117"/>
      <c r="S9" s="117"/>
    </row>
    <row r="10" spans="1:19" ht="13.5" thickBot="1">
      <c r="A10" s="133" t="s">
        <v>33</v>
      </c>
      <c r="B10" s="134" t="s">
        <v>160</v>
      </c>
      <c r="C10" s="135" t="s">
        <v>34</v>
      </c>
      <c r="D10" s="136"/>
      <c r="E10" s="136">
        <v>2</v>
      </c>
      <c r="F10" s="133">
        <v>2</v>
      </c>
      <c r="G10" s="134">
        <v>10</v>
      </c>
      <c r="H10" s="134">
        <v>15</v>
      </c>
      <c r="I10" s="137">
        <v>11</v>
      </c>
      <c r="J10" s="138">
        <v>6</v>
      </c>
      <c r="K10" s="138">
        <v>6</v>
      </c>
      <c r="L10" s="139">
        <f t="shared" si="0"/>
        <v>50</v>
      </c>
      <c r="M10" s="117"/>
      <c r="N10" s="117"/>
      <c r="O10" s="117"/>
      <c r="P10" s="117"/>
      <c r="Q10" s="117"/>
      <c r="R10" s="117"/>
      <c r="S10" s="117"/>
    </row>
    <row r="11" spans="1:19" s="117" customFormat="1">
      <c r="A11" s="109" t="s">
        <v>83</v>
      </c>
      <c r="B11" s="110" t="s">
        <v>161</v>
      </c>
      <c r="C11" s="111" t="s">
        <v>84</v>
      </c>
      <c r="D11" s="112" t="s">
        <v>152</v>
      </c>
      <c r="E11" s="112">
        <v>3</v>
      </c>
      <c r="F11" s="109">
        <v>2</v>
      </c>
      <c r="G11" s="110">
        <v>12</v>
      </c>
      <c r="H11" s="110">
        <v>17</v>
      </c>
      <c r="I11" s="113">
        <v>20</v>
      </c>
      <c r="J11" s="114">
        <v>5</v>
      </c>
      <c r="K11" s="114">
        <v>5</v>
      </c>
      <c r="L11" s="115">
        <f t="shared" si="0"/>
        <v>61</v>
      </c>
    </row>
    <row r="12" spans="1:19">
      <c r="A12" s="118" t="s">
        <v>27</v>
      </c>
      <c r="B12" s="119" t="s">
        <v>162</v>
      </c>
      <c r="C12" s="120" t="s">
        <v>28</v>
      </c>
      <c r="D12" s="121"/>
      <c r="E12" s="121">
        <v>3</v>
      </c>
      <c r="F12" s="118">
        <v>2</v>
      </c>
      <c r="G12" s="119">
        <v>10</v>
      </c>
      <c r="H12" s="119">
        <v>15</v>
      </c>
      <c r="I12" s="122">
        <v>15</v>
      </c>
      <c r="J12" s="123">
        <v>10</v>
      </c>
      <c r="K12" s="123">
        <v>7</v>
      </c>
      <c r="L12" s="124">
        <f t="shared" si="0"/>
        <v>59</v>
      </c>
      <c r="M12" s="117"/>
      <c r="N12" s="117"/>
      <c r="O12" s="117"/>
      <c r="P12" s="117"/>
      <c r="Q12" s="117"/>
      <c r="R12" s="117"/>
      <c r="S12" s="117"/>
    </row>
    <row r="13" spans="1:19">
      <c r="A13" s="118" t="s">
        <v>69</v>
      </c>
      <c r="B13" s="119" t="s">
        <v>163</v>
      </c>
      <c r="C13" s="120" t="s">
        <v>70</v>
      </c>
      <c r="D13" s="121"/>
      <c r="E13" s="121">
        <v>3</v>
      </c>
      <c r="F13" s="118">
        <v>4</v>
      </c>
      <c r="G13" s="119">
        <v>12</v>
      </c>
      <c r="H13" s="119">
        <v>20</v>
      </c>
      <c r="I13" s="122">
        <v>18</v>
      </c>
      <c r="J13" s="123">
        <v>10</v>
      </c>
      <c r="K13" s="123">
        <v>8</v>
      </c>
      <c r="L13" s="124">
        <f t="shared" si="0"/>
        <v>72</v>
      </c>
      <c r="M13" s="117"/>
      <c r="N13" s="117"/>
      <c r="O13" s="117"/>
      <c r="P13" s="117"/>
      <c r="Q13" s="117"/>
      <c r="R13" s="117"/>
      <c r="S13" s="117"/>
    </row>
    <row r="14" spans="1:19" s="117" customFormat="1" ht="13.5" thickBot="1">
      <c r="A14" s="133" t="s">
        <v>75</v>
      </c>
      <c r="B14" s="134" t="s">
        <v>164</v>
      </c>
      <c r="C14" s="135" t="s">
        <v>76</v>
      </c>
      <c r="D14" s="136"/>
      <c r="E14" s="136">
        <v>3</v>
      </c>
      <c r="F14" s="133">
        <v>3</v>
      </c>
      <c r="G14" s="134">
        <v>13</v>
      </c>
      <c r="H14" s="134">
        <v>18</v>
      </c>
      <c r="I14" s="137">
        <v>20</v>
      </c>
      <c r="J14" s="138">
        <v>10</v>
      </c>
      <c r="K14" s="138">
        <v>6</v>
      </c>
      <c r="L14" s="139">
        <f t="shared" si="0"/>
        <v>70</v>
      </c>
    </row>
    <row r="15" spans="1:19">
      <c r="A15" s="141" t="s">
        <v>165</v>
      </c>
      <c r="B15" s="142" t="s">
        <v>166</v>
      </c>
      <c r="C15" s="143" t="s">
        <v>48</v>
      </c>
      <c r="D15" s="144" t="s">
        <v>152</v>
      </c>
      <c r="E15" s="144">
        <v>4</v>
      </c>
      <c r="F15" s="141"/>
      <c r="G15" s="142"/>
      <c r="H15" s="142"/>
      <c r="I15" s="145"/>
      <c r="J15" s="146"/>
      <c r="K15" s="146"/>
      <c r="L15" s="147">
        <f t="shared" si="0"/>
        <v>0</v>
      </c>
      <c r="M15" s="117"/>
      <c r="N15" s="117"/>
      <c r="O15" s="117"/>
      <c r="P15" s="117"/>
      <c r="Q15" s="117"/>
      <c r="R15" s="117"/>
      <c r="S15" s="117"/>
    </row>
    <row r="16" spans="1:19">
      <c r="A16" s="148" t="s">
        <v>55</v>
      </c>
      <c r="B16" s="149" t="s">
        <v>167</v>
      </c>
      <c r="C16" s="150" t="s">
        <v>56</v>
      </c>
      <c r="D16" s="151" t="s">
        <v>152</v>
      </c>
      <c r="E16" s="151">
        <v>4</v>
      </c>
      <c r="F16" s="148">
        <v>4</v>
      </c>
      <c r="G16" s="149">
        <v>5</v>
      </c>
      <c r="H16" s="149">
        <v>13</v>
      </c>
      <c r="I16" s="152">
        <v>20</v>
      </c>
      <c r="J16" s="153">
        <v>12</v>
      </c>
      <c r="K16" s="153">
        <v>8</v>
      </c>
      <c r="L16" s="154">
        <f t="shared" si="0"/>
        <v>62</v>
      </c>
      <c r="M16" s="117"/>
      <c r="N16" s="117"/>
      <c r="O16" s="117"/>
      <c r="P16" s="117"/>
      <c r="Q16" s="117"/>
      <c r="R16" s="117"/>
      <c r="S16" s="117"/>
    </row>
    <row r="17" spans="1:19">
      <c r="A17" s="118" t="s">
        <v>65</v>
      </c>
      <c r="B17" s="119" t="s">
        <v>168</v>
      </c>
      <c r="C17" s="120" t="s">
        <v>66</v>
      </c>
      <c r="D17" s="121"/>
      <c r="E17" s="121">
        <v>4</v>
      </c>
      <c r="F17" s="118">
        <v>2</v>
      </c>
      <c r="G17" s="119">
        <v>18</v>
      </c>
      <c r="H17" s="119">
        <v>16</v>
      </c>
      <c r="I17" s="122">
        <v>20</v>
      </c>
      <c r="J17" s="123">
        <v>8</v>
      </c>
      <c r="K17" s="123">
        <v>6</v>
      </c>
      <c r="L17" s="124">
        <f t="shared" si="0"/>
        <v>70</v>
      </c>
      <c r="M17" s="117"/>
      <c r="N17" s="117"/>
      <c r="O17" s="117"/>
      <c r="P17" s="117"/>
      <c r="Q17" s="117"/>
      <c r="R17" s="117"/>
      <c r="S17" s="117"/>
    </row>
    <row r="18" spans="1:19" s="117" customFormat="1">
      <c r="A18" s="118" t="s">
        <v>57</v>
      </c>
      <c r="B18" s="119" t="s">
        <v>169</v>
      </c>
      <c r="C18" s="120" t="s">
        <v>58</v>
      </c>
      <c r="D18" s="121"/>
      <c r="E18" s="121">
        <v>4</v>
      </c>
      <c r="F18" s="118">
        <v>3</v>
      </c>
      <c r="G18" s="119">
        <v>15</v>
      </c>
      <c r="H18" s="119">
        <v>18</v>
      </c>
      <c r="I18" s="122">
        <v>18</v>
      </c>
      <c r="J18" s="123">
        <v>8</v>
      </c>
      <c r="K18" s="123">
        <v>8</v>
      </c>
      <c r="L18" s="124">
        <f t="shared" si="0"/>
        <v>70</v>
      </c>
    </row>
    <row r="19" spans="1:19" ht="13.5" thickBot="1">
      <c r="A19" s="133" t="s">
        <v>170</v>
      </c>
      <c r="B19" s="134" t="s">
        <v>171</v>
      </c>
      <c r="C19" s="135" t="s">
        <v>82</v>
      </c>
      <c r="D19" s="136"/>
      <c r="E19" s="136">
        <v>4</v>
      </c>
      <c r="F19" s="133">
        <v>5</v>
      </c>
      <c r="G19" s="134">
        <v>18</v>
      </c>
      <c r="H19" s="134">
        <v>20</v>
      </c>
      <c r="I19" s="137">
        <v>18</v>
      </c>
      <c r="J19" s="138">
        <v>10</v>
      </c>
      <c r="K19" s="138">
        <v>8</v>
      </c>
      <c r="L19" s="139">
        <f t="shared" si="0"/>
        <v>79</v>
      </c>
      <c r="M19" s="117"/>
      <c r="N19" s="117"/>
      <c r="O19" s="117"/>
      <c r="P19" s="117"/>
      <c r="Q19" s="117"/>
      <c r="R19" s="117"/>
      <c r="S19" s="117"/>
    </row>
    <row r="20" spans="1:19">
      <c r="A20" s="109" t="s">
        <v>79</v>
      </c>
      <c r="B20" s="110" t="s">
        <v>172</v>
      </c>
      <c r="C20" s="111" t="s">
        <v>80</v>
      </c>
      <c r="D20" s="112" t="s">
        <v>152</v>
      </c>
      <c r="E20" s="112">
        <v>5</v>
      </c>
      <c r="F20" s="109">
        <v>5</v>
      </c>
      <c r="G20" s="110">
        <v>12</v>
      </c>
      <c r="H20" s="110">
        <v>18</v>
      </c>
      <c r="I20" s="113">
        <v>18</v>
      </c>
      <c r="J20" s="114">
        <v>10</v>
      </c>
      <c r="K20" s="114">
        <v>8</v>
      </c>
      <c r="L20" s="115">
        <f t="shared" si="0"/>
        <v>71</v>
      </c>
      <c r="M20" s="117"/>
      <c r="N20" s="117"/>
      <c r="O20" s="117"/>
      <c r="P20" s="117"/>
      <c r="Q20" s="117"/>
      <c r="R20" s="117"/>
      <c r="S20" s="117"/>
    </row>
    <row r="21" spans="1:19">
      <c r="A21" s="118" t="s">
        <v>71</v>
      </c>
      <c r="B21" s="119" t="s">
        <v>173</v>
      </c>
      <c r="C21" s="120" t="s">
        <v>72</v>
      </c>
      <c r="D21" s="121"/>
      <c r="E21" s="121">
        <v>5</v>
      </c>
      <c r="F21" s="118">
        <v>4</v>
      </c>
      <c r="G21" s="119">
        <v>15</v>
      </c>
      <c r="H21" s="119">
        <v>20</v>
      </c>
      <c r="I21" s="122">
        <v>20</v>
      </c>
      <c r="J21" s="123">
        <v>10</v>
      </c>
      <c r="K21" s="123">
        <v>8</v>
      </c>
      <c r="L21" s="124">
        <f t="shared" si="0"/>
        <v>77</v>
      </c>
      <c r="M21" s="117"/>
      <c r="N21" s="117"/>
      <c r="O21" s="117"/>
      <c r="P21" s="117"/>
      <c r="Q21" s="117"/>
      <c r="R21" s="117"/>
      <c r="S21" s="117"/>
    </row>
    <row r="22" spans="1:19" s="117" customFormat="1">
      <c r="A22" s="118" t="s">
        <v>51</v>
      </c>
      <c r="B22" s="119" t="s">
        <v>174</v>
      </c>
      <c r="C22" s="120" t="s">
        <v>52</v>
      </c>
      <c r="D22" s="121"/>
      <c r="E22" s="121">
        <v>5</v>
      </c>
      <c r="F22" s="118">
        <v>3</v>
      </c>
      <c r="G22" s="119">
        <v>12</v>
      </c>
      <c r="H22" s="119">
        <v>18</v>
      </c>
      <c r="I22" s="122">
        <v>18</v>
      </c>
      <c r="J22" s="123">
        <v>11</v>
      </c>
      <c r="K22" s="123">
        <v>8</v>
      </c>
      <c r="L22" s="124">
        <f t="shared" si="0"/>
        <v>70</v>
      </c>
    </row>
    <row r="23" spans="1:19" s="117" customFormat="1" ht="13.5" thickBot="1">
      <c r="A23" s="133" t="s">
        <v>89</v>
      </c>
      <c r="B23" s="134" t="s">
        <v>175</v>
      </c>
      <c r="C23" s="135" t="s">
        <v>90</v>
      </c>
      <c r="D23" s="136"/>
      <c r="E23" s="136">
        <v>5</v>
      </c>
      <c r="F23" s="133">
        <v>3</v>
      </c>
      <c r="G23" s="134">
        <v>15</v>
      </c>
      <c r="H23" s="134">
        <v>15</v>
      </c>
      <c r="I23" s="137">
        <v>10</v>
      </c>
      <c r="J23" s="138">
        <v>5</v>
      </c>
      <c r="K23" s="138">
        <v>2</v>
      </c>
      <c r="L23" s="139">
        <f t="shared" si="0"/>
        <v>50</v>
      </c>
    </row>
    <row r="24" spans="1:19">
      <c r="A24" s="109" t="s">
        <v>43</v>
      </c>
      <c r="B24" s="110" t="s">
        <v>176</v>
      </c>
      <c r="C24" s="111" t="s">
        <v>44</v>
      </c>
      <c r="D24" s="112" t="s">
        <v>152</v>
      </c>
      <c r="E24" s="112">
        <v>6</v>
      </c>
      <c r="F24" s="109">
        <v>5</v>
      </c>
      <c r="G24" s="110">
        <v>15</v>
      </c>
      <c r="H24" s="110">
        <v>18</v>
      </c>
      <c r="I24" s="113">
        <v>20</v>
      </c>
      <c r="J24" s="114">
        <v>10</v>
      </c>
      <c r="K24" s="114">
        <v>8</v>
      </c>
      <c r="L24" s="115">
        <f t="shared" si="0"/>
        <v>76</v>
      </c>
      <c r="M24" s="117"/>
      <c r="N24" s="117"/>
      <c r="O24" s="117"/>
      <c r="P24" s="117"/>
      <c r="Q24" s="117"/>
      <c r="R24" s="117"/>
      <c r="S24" s="117"/>
    </row>
    <row r="25" spans="1:19">
      <c r="A25" s="125" t="s">
        <v>61</v>
      </c>
      <c r="B25" s="126" t="s">
        <v>177</v>
      </c>
      <c r="C25" s="127" t="s">
        <v>62</v>
      </c>
      <c r="D25" s="128"/>
      <c r="E25" s="128">
        <v>6</v>
      </c>
      <c r="F25" s="125"/>
      <c r="G25" s="126"/>
      <c r="H25" s="126"/>
      <c r="I25" s="130"/>
      <c r="J25" s="131"/>
      <c r="K25" s="131"/>
      <c r="L25" s="132">
        <f t="shared" si="0"/>
        <v>0</v>
      </c>
      <c r="M25" s="117"/>
      <c r="N25" s="117"/>
      <c r="O25" s="117"/>
      <c r="P25" s="117"/>
      <c r="Q25" s="117"/>
      <c r="R25" s="117"/>
      <c r="S25" s="117"/>
    </row>
    <row r="26" spans="1:19">
      <c r="A26" s="118" t="s">
        <v>41</v>
      </c>
      <c r="B26" s="119" t="s">
        <v>178</v>
      </c>
      <c r="C26" s="120" t="s">
        <v>42</v>
      </c>
      <c r="D26" s="121"/>
      <c r="E26" s="121">
        <v>6</v>
      </c>
      <c r="F26" s="118">
        <v>3</v>
      </c>
      <c r="G26" s="119">
        <v>18</v>
      </c>
      <c r="H26" s="119">
        <v>20</v>
      </c>
      <c r="I26" s="122">
        <v>18</v>
      </c>
      <c r="J26" s="123">
        <v>8</v>
      </c>
      <c r="K26" s="123">
        <v>8</v>
      </c>
      <c r="L26" s="124">
        <f t="shared" si="0"/>
        <v>75</v>
      </c>
      <c r="M26" s="117"/>
      <c r="N26" s="117"/>
      <c r="O26" s="117"/>
      <c r="P26" s="117"/>
      <c r="Q26" s="117"/>
      <c r="R26" s="117"/>
      <c r="S26" s="117"/>
    </row>
    <row r="27" spans="1:19" ht="13.5" thickBot="1">
      <c r="A27" s="133" t="s">
        <v>73</v>
      </c>
      <c r="B27" s="134" t="s">
        <v>179</v>
      </c>
      <c r="C27" s="135" t="s">
        <v>74</v>
      </c>
      <c r="D27" s="136"/>
      <c r="E27" s="136">
        <v>6</v>
      </c>
      <c r="F27" s="133">
        <v>4</v>
      </c>
      <c r="G27" s="134">
        <v>15</v>
      </c>
      <c r="H27" s="134">
        <v>20</v>
      </c>
      <c r="I27" s="137">
        <v>20</v>
      </c>
      <c r="J27" s="138">
        <v>10</v>
      </c>
      <c r="K27" s="138">
        <v>8</v>
      </c>
      <c r="L27" s="139">
        <f t="shared" si="0"/>
        <v>77</v>
      </c>
      <c r="M27" s="117"/>
      <c r="N27" s="117"/>
      <c r="O27" s="117"/>
      <c r="P27" s="117"/>
      <c r="Q27" s="117"/>
      <c r="R27" s="117"/>
      <c r="S27" s="117"/>
    </row>
    <row r="28" spans="1:19">
      <c r="A28" s="109" t="s">
        <v>67</v>
      </c>
      <c r="B28" s="110" t="s">
        <v>180</v>
      </c>
      <c r="C28" s="111" t="s">
        <v>68</v>
      </c>
      <c r="D28" s="112" t="s">
        <v>152</v>
      </c>
      <c r="E28" s="112">
        <v>7</v>
      </c>
      <c r="F28" s="109">
        <v>4</v>
      </c>
      <c r="G28" s="110">
        <v>12</v>
      </c>
      <c r="H28" s="110">
        <v>15</v>
      </c>
      <c r="I28" s="113">
        <v>15</v>
      </c>
      <c r="J28" s="114">
        <v>0</v>
      </c>
      <c r="K28" s="114">
        <v>6</v>
      </c>
      <c r="L28" s="115">
        <f t="shared" si="0"/>
        <v>52</v>
      </c>
      <c r="M28" s="117"/>
      <c r="N28" s="117"/>
      <c r="O28" s="117"/>
      <c r="P28" s="117"/>
      <c r="Q28" s="117"/>
      <c r="R28" s="117"/>
      <c r="S28" s="117"/>
    </row>
    <row r="29" spans="1:19">
      <c r="A29" s="118" t="s">
        <v>87</v>
      </c>
      <c r="B29" s="119" t="s">
        <v>181</v>
      </c>
      <c r="C29" s="120" t="s">
        <v>88</v>
      </c>
      <c r="D29" s="121"/>
      <c r="E29" s="121">
        <v>7</v>
      </c>
      <c r="F29" s="118">
        <v>4</v>
      </c>
      <c r="G29" s="119">
        <v>15</v>
      </c>
      <c r="H29" s="119">
        <v>18</v>
      </c>
      <c r="I29" s="122">
        <v>18</v>
      </c>
      <c r="J29" s="123">
        <v>10</v>
      </c>
      <c r="K29" s="123">
        <v>7</v>
      </c>
      <c r="L29" s="124">
        <f t="shared" si="0"/>
        <v>72</v>
      </c>
      <c r="M29" s="117"/>
      <c r="N29" s="117"/>
      <c r="O29" s="117"/>
      <c r="P29" s="117"/>
      <c r="Q29" s="117"/>
      <c r="R29" s="117"/>
      <c r="S29" s="117"/>
    </row>
    <row r="30" spans="1:19" ht="13.5" thickBot="1">
      <c r="A30" s="133" t="s">
        <v>45</v>
      </c>
      <c r="B30" s="134" t="s">
        <v>182</v>
      </c>
      <c r="C30" s="135" t="s">
        <v>46</v>
      </c>
      <c r="D30" s="136"/>
      <c r="E30" s="136">
        <v>7</v>
      </c>
      <c r="F30" s="133">
        <v>4</v>
      </c>
      <c r="G30" s="134">
        <v>12</v>
      </c>
      <c r="H30" s="134">
        <v>20</v>
      </c>
      <c r="I30" s="137">
        <v>18</v>
      </c>
      <c r="J30" s="138">
        <v>10</v>
      </c>
      <c r="K30" s="138">
        <v>8</v>
      </c>
      <c r="L30" s="139">
        <f t="shared" si="0"/>
        <v>72</v>
      </c>
      <c r="M30" s="117"/>
      <c r="N30" s="117"/>
      <c r="O30" s="117"/>
      <c r="P30" s="117"/>
      <c r="Q30" s="117"/>
      <c r="R30" s="117"/>
      <c r="S30" s="117"/>
    </row>
    <row r="31" spans="1:19" s="117" customFormat="1">
      <c r="A31" s="109" t="s">
        <v>37</v>
      </c>
      <c r="B31" s="110" t="s">
        <v>183</v>
      </c>
      <c r="C31" s="111" t="s">
        <v>38</v>
      </c>
      <c r="D31" s="112" t="s">
        <v>152</v>
      </c>
      <c r="E31" s="112">
        <v>8</v>
      </c>
      <c r="F31" s="109">
        <v>4</v>
      </c>
      <c r="G31" s="110">
        <v>13</v>
      </c>
      <c r="H31" s="110">
        <v>15</v>
      </c>
      <c r="I31" s="113">
        <v>18</v>
      </c>
      <c r="J31" s="114">
        <v>10</v>
      </c>
      <c r="K31" s="114">
        <v>6</v>
      </c>
      <c r="L31" s="115">
        <f t="shared" si="0"/>
        <v>66</v>
      </c>
    </row>
    <row r="32" spans="1:19">
      <c r="A32" s="118" t="s">
        <v>184</v>
      </c>
      <c r="B32" s="119" t="s">
        <v>185</v>
      </c>
      <c r="C32" s="120" t="s">
        <v>98</v>
      </c>
      <c r="D32" s="121"/>
      <c r="E32" s="121">
        <v>8</v>
      </c>
      <c r="F32" s="118">
        <v>3</v>
      </c>
      <c r="G32" s="119">
        <v>18</v>
      </c>
      <c r="H32" s="119">
        <v>20</v>
      </c>
      <c r="I32" s="122">
        <v>20</v>
      </c>
      <c r="J32" s="123">
        <v>11</v>
      </c>
      <c r="K32" s="123">
        <v>7</v>
      </c>
      <c r="L32" s="124">
        <f t="shared" si="0"/>
        <v>79</v>
      </c>
      <c r="M32" s="117"/>
      <c r="N32" s="117"/>
      <c r="O32" s="117"/>
      <c r="P32" s="117"/>
      <c r="Q32" s="117"/>
      <c r="R32" s="117"/>
      <c r="S32" s="117"/>
    </row>
    <row r="33" spans="1:19">
      <c r="A33" s="118" t="s">
        <v>93</v>
      </c>
      <c r="B33" s="119" t="s">
        <v>186</v>
      </c>
      <c r="C33" s="120" t="s">
        <v>94</v>
      </c>
      <c r="D33" s="121"/>
      <c r="E33" s="121">
        <v>8</v>
      </c>
      <c r="F33" s="118">
        <v>3</v>
      </c>
      <c r="G33" s="119">
        <v>12</v>
      </c>
      <c r="H33" s="119">
        <v>12</v>
      </c>
      <c r="I33" s="122">
        <v>17</v>
      </c>
      <c r="J33" s="123">
        <v>0</v>
      </c>
      <c r="K33" s="123">
        <v>6</v>
      </c>
      <c r="L33" s="124">
        <f t="shared" si="0"/>
        <v>50</v>
      </c>
      <c r="M33" s="117"/>
      <c r="N33" s="117"/>
      <c r="O33" s="117"/>
      <c r="P33" s="117"/>
      <c r="Q33" s="117"/>
      <c r="R33" s="117"/>
      <c r="S33" s="117"/>
    </row>
    <row r="34" spans="1:19" s="117" customFormat="1">
      <c r="A34" s="118" t="s">
        <v>59</v>
      </c>
      <c r="B34" s="119" t="s">
        <v>187</v>
      </c>
      <c r="C34" s="120" t="s">
        <v>60</v>
      </c>
      <c r="D34" s="121"/>
      <c r="E34" s="121">
        <v>8</v>
      </c>
      <c r="F34" s="118">
        <v>5</v>
      </c>
      <c r="G34" s="119">
        <v>15</v>
      </c>
      <c r="H34" s="119">
        <v>20</v>
      </c>
      <c r="I34" s="122">
        <v>20</v>
      </c>
      <c r="J34" s="123">
        <v>10</v>
      </c>
      <c r="K34" s="123">
        <v>7</v>
      </c>
      <c r="L34" s="124">
        <f t="shared" si="0"/>
        <v>77</v>
      </c>
    </row>
    <row r="35" spans="1:19" ht="13.5" thickBot="1">
      <c r="A35" s="155" t="s">
        <v>63</v>
      </c>
      <c r="B35" s="156" t="s">
        <v>188</v>
      </c>
      <c r="C35" s="157" t="s">
        <v>64</v>
      </c>
      <c r="D35" s="158"/>
      <c r="E35" s="158">
        <v>8</v>
      </c>
      <c r="F35" s="155">
        <v>5</v>
      </c>
      <c r="G35" s="156">
        <v>18</v>
      </c>
      <c r="H35" s="156">
        <v>20</v>
      </c>
      <c r="I35" s="159">
        <v>18</v>
      </c>
      <c r="J35" s="160">
        <v>10</v>
      </c>
      <c r="K35" s="160">
        <v>7</v>
      </c>
      <c r="L35" s="161">
        <f t="shared" si="0"/>
        <v>78</v>
      </c>
      <c r="M35" s="117"/>
      <c r="N35" s="117"/>
      <c r="O35" s="117"/>
      <c r="P35" s="117"/>
      <c r="Q35" s="117"/>
      <c r="R35" s="117"/>
      <c r="S35" s="117"/>
    </row>
    <row r="36" spans="1:19">
      <c r="A36" s="109" t="s">
        <v>77</v>
      </c>
      <c r="B36" s="110" t="s">
        <v>189</v>
      </c>
      <c r="C36" s="111" t="s">
        <v>78</v>
      </c>
      <c r="D36" s="112" t="s">
        <v>152</v>
      </c>
      <c r="E36" s="112">
        <v>9</v>
      </c>
      <c r="F36" s="109">
        <v>5</v>
      </c>
      <c r="G36" s="110">
        <v>15</v>
      </c>
      <c r="H36" s="110">
        <v>20</v>
      </c>
      <c r="I36" s="113">
        <v>19</v>
      </c>
      <c r="J36" s="114">
        <v>8</v>
      </c>
      <c r="K36" s="114">
        <v>6</v>
      </c>
      <c r="L36" s="115">
        <f t="shared" si="0"/>
        <v>73</v>
      </c>
      <c r="M36" s="117"/>
      <c r="N36" s="117"/>
      <c r="O36" s="117"/>
      <c r="P36" s="117"/>
      <c r="Q36" s="117"/>
      <c r="R36" s="117"/>
      <c r="S36" s="117"/>
    </row>
    <row r="37" spans="1:19" s="117" customFormat="1">
      <c r="A37" s="118" t="s">
        <v>39</v>
      </c>
      <c r="B37" s="119" t="s">
        <v>190</v>
      </c>
      <c r="C37" s="120" t="s">
        <v>40</v>
      </c>
      <c r="D37" s="121"/>
      <c r="E37" s="121">
        <v>9</v>
      </c>
      <c r="F37" s="118">
        <v>4</v>
      </c>
      <c r="G37" s="119">
        <v>14</v>
      </c>
      <c r="H37" s="119">
        <v>15</v>
      </c>
      <c r="I37" s="122">
        <v>17</v>
      </c>
      <c r="J37" s="123">
        <v>6</v>
      </c>
      <c r="K37" s="123">
        <v>6</v>
      </c>
      <c r="L37" s="124">
        <f t="shared" si="0"/>
        <v>62</v>
      </c>
    </row>
    <row r="38" spans="1:19" ht="13.5" thickBot="1">
      <c r="A38" s="133" t="s">
        <v>191</v>
      </c>
      <c r="B38" s="134" t="s">
        <v>192</v>
      </c>
      <c r="C38" s="135" t="s">
        <v>86</v>
      </c>
      <c r="D38" s="136"/>
      <c r="E38" s="136">
        <v>9</v>
      </c>
      <c r="F38" s="133">
        <v>2</v>
      </c>
      <c r="G38" s="134">
        <v>12</v>
      </c>
      <c r="H38" s="134">
        <v>10</v>
      </c>
      <c r="I38" s="137">
        <v>18</v>
      </c>
      <c r="J38" s="138">
        <v>10</v>
      </c>
      <c r="K38" s="138">
        <v>8</v>
      </c>
      <c r="L38" s="139">
        <f t="shared" si="0"/>
        <v>60</v>
      </c>
      <c r="M38" s="117">
        <f>COUNT(L3:L40)</f>
        <v>36</v>
      </c>
      <c r="N38" s="117"/>
      <c r="O38" s="117"/>
      <c r="P38" s="117"/>
      <c r="Q38" s="117"/>
      <c r="R38" s="117"/>
      <c r="S38" s="117"/>
    </row>
    <row r="39" spans="1:19">
      <c r="A39" s="162" t="s">
        <v>29</v>
      </c>
      <c r="B39" s="163" t="s">
        <v>193</v>
      </c>
      <c r="C39" s="164" t="s">
        <v>30</v>
      </c>
      <c r="D39" s="165"/>
      <c r="E39" s="165">
        <v>10</v>
      </c>
      <c r="F39" s="166"/>
      <c r="G39" s="167"/>
      <c r="H39" s="167"/>
      <c r="I39" s="168"/>
      <c r="J39" s="169"/>
      <c r="K39" s="169"/>
      <c r="L39" s="170"/>
      <c r="M39" s="117" t="s">
        <v>194</v>
      </c>
      <c r="N39" s="117"/>
      <c r="O39" s="117"/>
      <c r="P39" s="117"/>
      <c r="Q39" s="117"/>
      <c r="R39" s="117"/>
      <c r="S39" s="117"/>
    </row>
    <row r="40" spans="1:19" ht="13.5" thickBot="1">
      <c r="A40" s="133" t="s">
        <v>195</v>
      </c>
      <c r="B40" s="134" t="s">
        <v>196</v>
      </c>
      <c r="C40" s="135" t="s">
        <v>197</v>
      </c>
      <c r="D40" s="136"/>
      <c r="E40" s="136">
        <v>10</v>
      </c>
      <c r="F40" s="171"/>
      <c r="G40" s="172"/>
      <c r="H40" s="172"/>
      <c r="I40" s="173"/>
      <c r="J40" s="174"/>
      <c r="K40" s="174"/>
      <c r="L40" s="175"/>
      <c r="M40" s="117" t="s">
        <v>198</v>
      </c>
      <c r="N40" s="117"/>
      <c r="O40" s="117"/>
      <c r="P40" s="117"/>
      <c r="Q40" s="117"/>
      <c r="R40" s="117"/>
      <c r="S40" s="117"/>
    </row>
    <row r="41" spans="1:19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N41" s="117"/>
      <c r="O41" s="117"/>
      <c r="P41" s="117"/>
      <c r="Q41" s="117"/>
      <c r="R41" s="117"/>
      <c r="S41" s="117"/>
    </row>
    <row r="42" spans="1:19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N42" s="117"/>
      <c r="O42" s="117"/>
      <c r="P42" s="117"/>
      <c r="Q42" s="117"/>
      <c r="R42" s="117"/>
      <c r="S42" s="117"/>
    </row>
    <row r="43" spans="1:19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</row>
    <row r="44" spans="1:19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</row>
    <row r="45" spans="1:19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</row>
    <row r="46" spans="1:19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</row>
    <row r="47" spans="1:19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</row>
  </sheetData>
  <autoFilter ref="A1:L36" xr:uid="{00000000-0009-0000-0000-000001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8E32-5D8F-48B8-802B-A0CA217BB860}">
  <dimension ref="A1:X36"/>
  <sheetViews>
    <sheetView topLeftCell="A10" workbookViewId="0">
      <selection activeCell="H20" sqref="H20:N34"/>
    </sheetView>
  </sheetViews>
  <sheetFormatPr defaultRowHeight="12.75"/>
  <cols>
    <col min="1" max="6" width="10" style="176" bestFit="1" customWidth="1"/>
    <col min="7" max="7" width="9.140625" style="176"/>
    <col min="8" max="8" width="21.7109375" style="176" bestFit="1" customWidth="1"/>
    <col min="9" max="9" width="13" style="176" bestFit="1" customWidth="1"/>
    <col min="10" max="10" width="11.5703125" style="176" bestFit="1" customWidth="1"/>
    <col min="11" max="11" width="22.140625" style="176" bestFit="1" customWidth="1"/>
    <col min="12" max="12" width="13" style="176" bestFit="1" customWidth="1"/>
    <col min="13" max="14" width="11.5703125" style="176" bestFit="1" customWidth="1"/>
    <col min="15" max="16384" width="9.140625" style="176"/>
  </cols>
  <sheetData>
    <row r="1" spans="1:24" ht="13.5" thickBot="1"/>
    <row r="2" spans="1:24">
      <c r="A2" s="176" t="s">
        <v>143</v>
      </c>
      <c r="B2" s="176" t="s">
        <v>144</v>
      </c>
      <c r="C2" s="176" t="s">
        <v>145</v>
      </c>
      <c r="D2" s="176" t="s">
        <v>146</v>
      </c>
      <c r="E2" s="176" t="s">
        <v>147</v>
      </c>
      <c r="F2" s="176" t="s">
        <v>148</v>
      </c>
      <c r="H2" s="180" t="str">
        <f>A2</f>
        <v>Question 1</v>
      </c>
      <c r="I2" s="180"/>
      <c r="K2" s="180" t="str">
        <f>B2</f>
        <v>Question 2</v>
      </c>
      <c r="L2" s="180"/>
      <c r="N2" s="180" t="str">
        <f>C2</f>
        <v>Question 3</v>
      </c>
      <c r="O2" s="180"/>
      <c r="Q2" s="180" t="str">
        <f>D2</f>
        <v>Question 4</v>
      </c>
      <c r="R2" s="180"/>
      <c r="T2" s="180" t="str">
        <f>E2</f>
        <v>Question 5</v>
      </c>
      <c r="U2" s="180"/>
      <c r="W2" s="180" t="str">
        <f>F2</f>
        <v>Question 6</v>
      </c>
      <c r="X2" s="180"/>
    </row>
    <row r="3" spans="1:24">
      <c r="A3" s="176">
        <v>5</v>
      </c>
      <c r="B3" s="176">
        <v>20</v>
      </c>
      <c r="C3" s="176">
        <v>25</v>
      </c>
      <c r="D3" s="176">
        <v>25</v>
      </c>
      <c r="E3" s="176">
        <v>15</v>
      </c>
      <c r="F3" s="176">
        <v>10</v>
      </c>
      <c r="H3" s="178"/>
      <c r="I3" s="178"/>
      <c r="K3" s="178"/>
      <c r="L3" s="178"/>
      <c r="N3" s="178"/>
      <c r="O3" s="178"/>
      <c r="Q3" s="178"/>
      <c r="R3" s="178"/>
      <c r="T3" s="178"/>
      <c r="U3" s="178"/>
      <c r="W3" s="178"/>
      <c r="X3" s="178"/>
    </row>
    <row r="4" spans="1:24">
      <c r="A4" s="176">
        <v>5</v>
      </c>
      <c r="B4" s="176">
        <v>18</v>
      </c>
      <c r="C4" s="176">
        <v>20</v>
      </c>
      <c r="D4" s="176">
        <v>18</v>
      </c>
      <c r="E4" s="176">
        <v>10</v>
      </c>
      <c r="F4" s="176">
        <v>8</v>
      </c>
      <c r="H4" s="178" t="s">
        <v>103</v>
      </c>
      <c r="I4" s="178">
        <v>3.6470588235294117</v>
      </c>
      <c r="K4" s="178" t="s">
        <v>103</v>
      </c>
      <c r="L4" s="178">
        <v>14.117647058823529</v>
      </c>
      <c r="N4" s="178" t="s">
        <v>103</v>
      </c>
      <c r="O4" s="178">
        <v>17.5</v>
      </c>
      <c r="Q4" s="178" t="s">
        <v>103</v>
      </c>
      <c r="R4" s="178">
        <v>17.470588235294116</v>
      </c>
      <c r="T4" s="178" t="s">
        <v>103</v>
      </c>
      <c r="U4" s="178">
        <v>8.382352941176471</v>
      </c>
      <c r="W4" s="178" t="s">
        <v>103</v>
      </c>
      <c r="X4" s="178">
        <v>6.9411764705882355</v>
      </c>
    </row>
    <row r="5" spans="1:24">
      <c r="A5" s="176">
        <v>2</v>
      </c>
      <c r="B5" s="176">
        <v>13</v>
      </c>
      <c r="C5" s="176">
        <v>18</v>
      </c>
      <c r="D5" s="176">
        <v>15</v>
      </c>
      <c r="E5" s="176">
        <v>5</v>
      </c>
      <c r="F5" s="176">
        <v>7</v>
      </c>
      <c r="H5" s="178" t="s">
        <v>210</v>
      </c>
      <c r="I5" s="178">
        <v>0.19293378534601913</v>
      </c>
      <c r="K5" s="178" t="s">
        <v>210</v>
      </c>
      <c r="L5" s="178">
        <v>0.53532056113799709</v>
      </c>
      <c r="N5" s="178" t="s">
        <v>210</v>
      </c>
      <c r="O5" s="178">
        <v>0.52265945464120955</v>
      </c>
      <c r="Q5" s="178" t="s">
        <v>210</v>
      </c>
      <c r="R5" s="178">
        <v>0.67977569714368125</v>
      </c>
      <c r="T5" s="178" t="s">
        <v>210</v>
      </c>
      <c r="U5" s="178">
        <v>0.58351492851901454</v>
      </c>
      <c r="W5" s="178" t="s">
        <v>210</v>
      </c>
      <c r="X5" s="178">
        <v>0.25661020909701415</v>
      </c>
    </row>
    <row r="6" spans="1:24">
      <c r="A6" s="176">
        <v>3</v>
      </c>
      <c r="B6" s="176">
        <v>15</v>
      </c>
      <c r="C6" s="176">
        <v>18</v>
      </c>
      <c r="D6" s="176">
        <v>20</v>
      </c>
      <c r="E6" s="176">
        <v>8</v>
      </c>
      <c r="F6" s="176">
        <v>8</v>
      </c>
      <c r="H6" s="178" t="s">
        <v>211</v>
      </c>
      <c r="I6" s="178">
        <v>4</v>
      </c>
      <c r="K6" s="178" t="s">
        <v>211</v>
      </c>
      <c r="L6" s="178">
        <v>15</v>
      </c>
      <c r="N6" s="178" t="s">
        <v>211</v>
      </c>
      <c r="O6" s="178">
        <v>18</v>
      </c>
      <c r="Q6" s="178" t="s">
        <v>211</v>
      </c>
      <c r="R6" s="178">
        <v>18</v>
      </c>
      <c r="T6" s="178" t="s">
        <v>211</v>
      </c>
      <c r="U6" s="178">
        <v>10</v>
      </c>
      <c r="W6" s="178" t="s">
        <v>211</v>
      </c>
      <c r="X6" s="178">
        <v>7</v>
      </c>
    </row>
    <row r="7" spans="1:24">
      <c r="A7" s="176">
        <v>5</v>
      </c>
      <c r="B7" s="176">
        <v>15</v>
      </c>
      <c r="C7" s="176">
        <v>20</v>
      </c>
      <c r="D7" s="176">
        <v>20</v>
      </c>
      <c r="E7" s="176">
        <v>12</v>
      </c>
      <c r="F7" s="176">
        <v>8</v>
      </c>
      <c r="H7" s="178" t="s">
        <v>212</v>
      </c>
      <c r="I7" s="178">
        <v>5</v>
      </c>
      <c r="K7" s="178" t="s">
        <v>212</v>
      </c>
      <c r="L7" s="178">
        <v>15</v>
      </c>
      <c r="N7" s="178" t="s">
        <v>212</v>
      </c>
      <c r="O7" s="178">
        <v>20</v>
      </c>
      <c r="Q7" s="178" t="s">
        <v>212</v>
      </c>
      <c r="R7" s="178">
        <v>18</v>
      </c>
      <c r="T7" s="178" t="s">
        <v>212</v>
      </c>
      <c r="U7" s="178">
        <v>10</v>
      </c>
      <c r="W7" s="178" t="s">
        <v>212</v>
      </c>
      <c r="X7" s="178">
        <v>8</v>
      </c>
    </row>
    <row r="8" spans="1:24">
      <c r="A8" s="176">
        <v>5</v>
      </c>
      <c r="B8" s="176">
        <v>18</v>
      </c>
      <c r="C8" s="176">
        <v>13</v>
      </c>
      <c r="D8" s="176">
        <v>2</v>
      </c>
      <c r="E8" s="176">
        <v>0</v>
      </c>
      <c r="F8" s="176">
        <v>5</v>
      </c>
      <c r="H8" s="178" t="s">
        <v>213</v>
      </c>
      <c r="I8" s="178">
        <v>1.1249876212430467</v>
      </c>
      <c r="K8" s="178" t="s">
        <v>213</v>
      </c>
      <c r="L8" s="178">
        <v>3.1214284403172536</v>
      </c>
      <c r="N8" s="178" t="s">
        <v>213</v>
      </c>
      <c r="O8" s="178">
        <v>3.0476021373989726</v>
      </c>
      <c r="Q8" s="178" t="s">
        <v>213</v>
      </c>
      <c r="R8" s="178">
        <v>3.9637393893297337</v>
      </c>
      <c r="T8" s="178" t="s">
        <v>213</v>
      </c>
      <c r="U8" s="178">
        <v>3.4024474781184679</v>
      </c>
      <c r="W8" s="178" t="s">
        <v>213</v>
      </c>
      <c r="X8" s="178">
        <v>1.4962817849708836</v>
      </c>
    </row>
    <row r="9" spans="1:24">
      <c r="A9" s="176">
        <v>2</v>
      </c>
      <c r="B9" s="176">
        <v>10</v>
      </c>
      <c r="C9" s="176">
        <v>15</v>
      </c>
      <c r="D9" s="176">
        <v>12</v>
      </c>
      <c r="E9" s="176">
        <v>7</v>
      </c>
      <c r="F9" s="176">
        <v>4</v>
      </c>
      <c r="H9" s="178" t="s">
        <v>214</v>
      </c>
      <c r="I9" s="178">
        <v>1.2655971479500887</v>
      </c>
      <c r="K9" s="178" t="s">
        <v>214</v>
      </c>
      <c r="L9" s="178">
        <v>9.7433155080214036</v>
      </c>
      <c r="N9" s="178" t="s">
        <v>214</v>
      </c>
      <c r="O9" s="178">
        <v>9.2878787878787872</v>
      </c>
      <c r="Q9" s="178" t="s">
        <v>214</v>
      </c>
      <c r="R9" s="178">
        <v>15.711229946524051</v>
      </c>
      <c r="T9" s="178" t="s">
        <v>214</v>
      </c>
      <c r="U9" s="178">
        <v>11.576648841354723</v>
      </c>
      <c r="W9" s="178" t="s">
        <v>214</v>
      </c>
      <c r="X9" s="178">
        <v>2.2388591800356537</v>
      </c>
    </row>
    <row r="10" spans="1:24">
      <c r="A10" s="176">
        <v>2</v>
      </c>
      <c r="B10" s="176">
        <v>10</v>
      </c>
      <c r="C10" s="176">
        <v>15</v>
      </c>
      <c r="D10" s="176">
        <v>11</v>
      </c>
      <c r="E10" s="176">
        <v>6</v>
      </c>
      <c r="F10" s="176">
        <v>6</v>
      </c>
      <c r="H10" s="178" t="s">
        <v>215</v>
      </c>
      <c r="I10" s="178">
        <v>-1.3288079682090712</v>
      </c>
      <c r="K10" s="178" t="s">
        <v>215</v>
      </c>
      <c r="L10" s="178">
        <v>0.81633442539866552</v>
      </c>
      <c r="N10" s="178" t="s">
        <v>215</v>
      </c>
      <c r="O10" s="178">
        <v>0.41960778237213203</v>
      </c>
      <c r="Q10" s="178" t="s">
        <v>215</v>
      </c>
      <c r="R10" s="178">
        <v>6.5482703927457422</v>
      </c>
      <c r="T10" s="178" t="s">
        <v>215</v>
      </c>
      <c r="U10" s="178">
        <v>1.5154529400271675</v>
      </c>
      <c r="W10" s="178" t="s">
        <v>215</v>
      </c>
      <c r="X10" s="178">
        <v>2.5954541173397065</v>
      </c>
    </row>
    <row r="11" spans="1:24">
      <c r="A11" s="176">
        <v>2</v>
      </c>
      <c r="B11" s="176">
        <v>12</v>
      </c>
      <c r="C11" s="176">
        <v>17</v>
      </c>
      <c r="D11" s="176">
        <v>20</v>
      </c>
      <c r="E11" s="176">
        <v>5</v>
      </c>
      <c r="F11" s="176">
        <v>5</v>
      </c>
      <c r="H11" s="178" t="s">
        <v>216</v>
      </c>
      <c r="I11" s="178">
        <v>-0.1873260048736031</v>
      </c>
      <c r="K11" s="178" t="s">
        <v>216</v>
      </c>
      <c r="L11" s="178">
        <v>-0.4526138891518634</v>
      </c>
      <c r="N11" s="178" t="s">
        <v>216</v>
      </c>
      <c r="O11" s="178">
        <v>-0.31052948097705291</v>
      </c>
      <c r="Q11" s="178" t="s">
        <v>216</v>
      </c>
      <c r="R11" s="178">
        <v>-2.06261598530235</v>
      </c>
      <c r="T11" s="178" t="s">
        <v>216</v>
      </c>
      <c r="U11" s="178">
        <v>-1.1681714502089025</v>
      </c>
      <c r="W11" s="178" t="s">
        <v>216</v>
      </c>
      <c r="X11" s="178">
        <v>-1.1625154128147883</v>
      </c>
    </row>
    <row r="12" spans="1:24">
      <c r="A12" s="176">
        <v>2</v>
      </c>
      <c r="B12" s="176">
        <v>10</v>
      </c>
      <c r="C12" s="176">
        <v>15</v>
      </c>
      <c r="D12" s="176">
        <v>15</v>
      </c>
      <c r="E12" s="176">
        <v>10</v>
      </c>
      <c r="F12" s="176">
        <v>7</v>
      </c>
      <c r="H12" s="178" t="s">
        <v>108</v>
      </c>
      <c r="I12" s="178">
        <v>3</v>
      </c>
      <c r="K12" s="178" t="s">
        <v>108</v>
      </c>
      <c r="L12" s="178">
        <v>15</v>
      </c>
      <c r="N12" s="178" t="s">
        <v>108</v>
      </c>
      <c r="O12" s="178">
        <v>15</v>
      </c>
      <c r="Q12" s="178" t="s">
        <v>108</v>
      </c>
      <c r="R12" s="178">
        <v>23</v>
      </c>
      <c r="T12" s="178" t="s">
        <v>108</v>
      </c>
      <c r="U12" s="178">
        <v>15</v>
      </c>
      <c r="W12" s="178" t="s">
        <v>108</v>
      </c>
      <c r="X12" s="178">
        <v>8</v>
      </c>
    </row>
    <row r="13" spans="1:24">
      <c r="A13" s="176">
        <v>4</v>
      </c>
      <c r="B13" s="176">
        <v>12</v>
      </c>
      <c r="C13" s="176">
        <v>20</v>
      </c>
      <c r="D13" s="176">
        <v>18</v>
      </c>
      <c r="E13" s="176">
        <v>10</v>
      </c>
      <c r="F13" s="176">
        <v>8</v>
      </c>
      <c r="H13" s="178" t="s">
        <v>217</v>
      </c>
      <c r="I13" s="178">
        <v>2</v>
      </c>
      <c r="K13" s="178" t="s">
        <v>217</v>
      </c>
      <c r="L13" s="178">
        <v>5</v>
      </c>
      <c r="N13" s="178" t="s">
        <v>217</v>
      </c>
      <c r="O13" s="178">
        <v>10</v>
      </c>
      <c r="Q13" s="178" t="s">
        <v>217</v>
      </c>
      <c r="R13" s="178">
        <v>2</v>
      </c>
      <c r="T13" s="178" t="s">
        <v>217</v>
      </c>
      <c r="U13" s="178">
        <v>0</v>
      </c>
      <c r="W13" s="178" t="s">
        <v>217</v>
      </c>
      <c r="X13" s="178">
        <v>2</v>
      </c>
    </row>
    <row r="14" spans="1:24">
      <c r="A14" s="176">
        <v>3</v>
      </c>
      <c r="B14" s="176">
        <v>13</v>
      </c>
      <c r="C14" s="176">
        <v>18</v>
      </c>
      <c r="D14" s="176">
        <v>20</v>
      </c>
      <c r="E14" s="176">
        <v>10</v>
      </c>
      <c r="F14" s="176">
        <v>6</v>
      </c>
      <c r="H14" s="178" t="s">
        <v>218</v>
      </c>
      <c r="I14" s="178">
        <v>5</v>
      </c>
      <c r="K14" s="178" t="s">
        <v>218</v>
      </c>
      <c r="L14" s="178">
        <v>20</v>
      </c>
      <c r="N14" s="178" t="s">
        <v>218</v>
      </c>
      <c r="O14" s="178">
        <v>25</v>
      </c>
      <c r="Q14" s="178" t="s">
        <v>218</v>
      </c>
      <c r="R14" s="178">
        <v>25</v>
      </c>
      <c r="T14" s="178" t="s">
        <v>218</v>
      </c>
      <c r="U14" s="178">
        <v>15</v>
      </c>
      <c r="W14" s="178" t="s">
        <v>218</v>
      </c>
      <c r="X14" s="178">
        <v>10</v>
      </c>
    </row>
    <row r="15" spans="1:24">
      <c r="A15" s="176">
        <v>4</v>
      </c>
      <c r="B15" s="176">
        <v>5</v>
      </c>
      <c r="C15" s="176">
        <v>13</v>
      </c>
      <c r="D15" s="176">
        <v>20</v>
      </c>
      <c r="E15" s="176">
        <v>12</v>
      </c>
      <c r="F15" s="176">
        <v>8</v>
      </c>
      <c r="H15" s="178" t="s">
        <v>149</v>
      </c>
      <c r="I15" s="178">
        <v>124</v>
      </c>
      <c r="K15" s="178" t="s">
        <v>149</v>
      </c>
      <c r="L15" s="178">
        <v>480</v>
      </c>
      <c r="N15" s="178" t="s">
        <v>149</v>
      </c>
      <c r="O15" s="178">
        <v>595</v>
      </c>
      <c r="Q15" s="178" t="s">
        <v>149</v>
      </c>
      <c r="R15" s="178">
        <v>594</v>
      </c>
      <c r="T15" s="178" t="s">
        <v>149</v>
      </c>
      <c r="U15" s="178">
        <v>285</v>
      </c>
      <c r="W15" s="178" t="s">
        <v>149</v>
      </c>
      <c r="X15" s="178">
        <v>236</v>
      </c>
    </row>
    <row r="16" spans="1:24">
      <c r="A16" s="176">
        <v>2</v>
      </c>
      <c r="B16" s="176">
        <v>18</v>
      </c>
      <c r="C16" s="176">
        <v>16</v>
      </c>
      <c r="D16" s="176">
        <v>20</v>
      </c>
      <c r="E16" s="176">
        <v>8</v>
      </c>
      <c r="F16" s="176">
        <v>6</v>
      </c>
      <c r="H16" s="178" t="s">
        <v>219</v>
      </c>
      <c r="I16" s="178">
        <v>34</v>
      </c>
      <c r="K16" s="178" t="s">
        <v>219</v>
      </c>
      <c r="L16" s="178">
        <v>34</v>
      </c>
      <c r="N16" s="178" t="s">
        <v>219</v>
      </c>
      <c r="O16" s="178">
        <v>34</v>
      </c>
      <c r="Q16" s="178" t="s">
        <v>219</v>
      </c>
      <c r="R16" s="178">
        <v>34</v>
      </c>
      <c r="T16" s="178" t="s">
        <v>219</v>
      </c>
      <c r="U16" s="178">
        <v>34</v>
      </c>
      <c r="W16" s="178" t="s">
        <v>219</v>
      </c>
      <c r="X16" s="178">
        <v>34</v>
      </c>
    </row>
    <row r="17" spans="1:24" ht="13.5" thickBot="1">
      <c r="A17" s="176">
        <v>3</v>
      </c>
      <c r="B17" s="176">
        <v>15</v>
      </c>
      <c r="C17" s="176">
        <v>18</v>
      </c>
      <c r="D17" s="176">
        <v>18</v>
      </c>
      <c r="E17" s="176">
        <v>8</v>
      </c>
      <c r="F17" s="176">
        <v>8</v>
      </c>
      <c r="H17" s="179" t="s">
        <v>220</v>
      </c>
      <c r="I17" s="179">
        <v>0.39252673768128282</v>
      </c>
      <c r="K17" s="179" t="s">
        <v>220</v>
      </c>
      <c r="L17" s="179">
        <v>1.0891178706744187</v>
      </c>
      <c r="N17" s="179" t="s">
        <v>220</v>
      </c>
      <c r="O17" s="179">
        <v>1.0633586558240691</v>
      </c>
      <c r="Q17" s="179" t="s">
        <v>220</v>
      </c>
      <c r="R17" s="179">
        <v>1.3830140546731078</v>
      </c>
      <c r="T17" s="179" t="s">
        <v>220</v>
      </c>
      <c r="U17" s="179">
        <v>1.187170048361992</v>
      </c>
      <c r="W17" s="179" t="s">
        <v>220</v>
      </c>
      <c r="X17" s="179">
        <v>0.52207739588954849</v>
      </c>
    </row>
    <row r="18" spans="1:24">
      <c r="A18" s="176">
        <v>5</v>
      </c>
      <c r="B18" s="176">
        <v>18</v>
      </c>
      <c r="C18" s="176">
        <v>20</v>
      </c>
      <c r="D18" s="176">
        <v>18</v>
      </c>
      <c r="E18" s="176">
        <v>10</v>
      </c>
      <c r="F18" s="176">
        <v>8</v>
      </c>
    </row>
    <row r="19" spans="1:24" ht="13.5" thickBot="1">
      <c r="A19" s="176">
        <v>5</v>
      </c>
      <c r="B19" s="176">
        <v>12</v>
      </c>
      <c r="C19" s="176">
        <v>18</v>
      </c>
      <c r="D19" s="176">
        <v>18</v>
      </c>
      <c r="E19" s="176">
        <v>10</v>
      </c>
      <c r="F19" s="176">
        <v>8</v>
      </c>
    </row>
    <row r="20" spans="1:24">
      <c r="A20" s="176">
        <v>4</v>
      </c>
      <c r="B20" s="176">
        <v>15</v>
      </c>
      <c r="C20" s="176">
        <v>20</v>
      </c>
      <c r="D20" s="176">
        <v>20</v>
      </c>
      <c r="E20" s="176">
        <v>10</v>
      </c>
      <c r="F20" s="176">
        <v>8</v>
      </c>
      <c r="H20" s="189" t="s">
        <v>223</v>
      </c>
      <c r="I20" s="190">
        <v>1</v>
      </c>
      <c r="J20" s="190">
        <v>2</v>
      </c>
      <c r="K20" s="190">
        <v>3</v>
      </c>
      <c r="L20" s="190">
        <v>4</v>
      </c>
      <c r="M20" s="190">
        <v>5</v>
      </c>
      <c r="N20" s="191">
        <v>6</v>
      </c>
    </row>
    <row r="21" spans="1:24">
      <c r="A21" s="176">
        <v>3</v>
      </c>
      <c r="B21" s="176">
        <v>12</v>
      </c>
      <c r="C21" s="176">
        <v>18</v>
      </c>
      <c r="D21" s="176">
        <v>18</v>
      </c>
      <c r="E21" s="176">
        <v>11</v>
      </c>
      <c r="F21" s="176">
        <v>8</v>
      </c>
      <c r="H21" s="192" t="s">
        <v>103</v>
      </c>
      <c r="I21" s="183">
        <f>I4</f>
        <v>3.6470588235294117</v>
      </c>
      <c r="J21" s="184">
        <f>L4</f>
        <v>14.117647058823529</v>
      </c>
      <c r="K21" s="184">
        <f>O4</f>
        <v>17.5</v>
      </c>
      <c r="L21" s="184">
        <f>R4</f>
        <v>17.470588235294116</v>
      </c>
      <c r="M21" s="184">
        <f>U4</f>
        <v>8.382352941176471</v>
      </c>
      <c r="N21" s="193">
        <f>X4</f>
        <v>6.9411764705882355</v>
      </c>
    </row>
    <row r="22" spans="1:24">
      <c r="A22" s="176">
        <v>3</v>
      </c>
      <c r="B22" s="176">
        <v>15</v>
      </c>
      <c r="C22" s="176">
        <v>15</v>
      </c>
      <c r="D22" s="176">
        <v>10</v>
      </c>
      <c r="E22" s="176">
        <v>5</v>
      </c>
      <c r="F22" s="176">
        <v>2</v>
      </c>
      <c r="H22" s="192" t="s">
        <v>210</v>
      </c>
      <c r="I22" s="183">
        <v>0.19293378534601913</v>
      </c>
      <c r="J22" s="184">
        <f t="shared" ref="J22:J34" si="0">L5</f>
        <v>0.53532056113799709</v>
      </c>
      <c r="K22" s="184">
        <f t="shared" ref="K22:K34" si="1">O5</f>
        <v>0.52265945464120955</v>
      </c>
      <c r="L22" s="184">
        <f t="shared" ref="L22:L34" si="2">R5</f>
        <v>0.67977569714368125</v>
      </c>
      <c r="M22" s="184">
        <f t="shared" ref="M22:M34" si="3">U5</f>
        <v>0.58351492851901454</v>
      </c>
      <c r="N22" s="193">
        <f t="shared" ref="N22:N34" si="4">X5</f>
        <v>0.25661020909701415</v>
      </c>
    </row>
    <row r="23" spans="1:24">
      <c r="A23" s="176">
        <v>5</v>
      </c>
      <c r="B23" s="176">
        <v>15</v>
      </c>
      <c r="C23" s="176">
        <v>18</v>
      </c>
      <c r="D23" s="176">
        <v>20</v>
      </c>
      <c r="E23" s="176">
        <v>10</v>
      </c>
      <c r="F23" s="176">
        <v>8</v>
      </c>
      <c r="H23" s="192" t="s">
        <v>211</v>
      </c>
      <c r="I23" s="183">
        <v>4</v>
      </c>
      <c r="J23" s="184">
        <f t="shared" si="0"/>
        <v>15</v>
      </c>
      <c r="K23" s="184">
        <f t="shared" si="1"/>
        <v>18</v>
      </c>
      <c r="L23" s="184">
        <f t="shared" si="2"/>
        <v>18</v>
      </c>
      <c r="M23" s="184">
        <f t="shared" si="3"/>
        <v>10</v>
      </c>
      <c r="N23" s="193">
        <f t="shared" si="4"/>
        <v>7</v>
      </c>
    </row>
    <row r="24" spans="1:24">
      <c r="A24" s="176">
        <v>3</v>
      </c>
      <c r="B24" s="176">
        <v>18</v>
      </c>
      <c r="C24" s="176">
        <v>20</v>
      </c>
      <c r="D24" s="176">
        <v>18</v>
      </c>
      <c r="E24" s="176">
        <v>8</v>
      </c>
      <c r="F24" s="176">
        <v>8</v>
      </c>
      <c r="H24" s="192" t="s">
        <v>212</v>
      </c>
      <c r="I24" s="183">
        <v>5</v>
      </c>
      <c r="J24" s="184">
        <f t="shared" si="0"/>
        <v>15</v>
      </c>
      <c r="K24" s="184">
        <f t="shared" si="1"/>
        <v>20</v>
      </c>
      <c r="L24" s="184">
        <f t="shared" si="2"/>
        <v>18</v>
      </c>
      <c r="M24" s="184">
        <f t="shared" si="3"/>
        <v>10</v>
      </c>
      <c r="N24" s="193">
        <f t="shared" si="4"/>
        <v>8</v>
      </c>
    </row>
    <row r="25" spans="1:24">
      <c r="A25" s="176">
        <v>4</v>
      </c>
      <c r="B25" s="176">
        <v>15</v>
      </c>
      <c r="C25" s="176">
        <v>20</v>
      </c>
      <c r="D25" s="176">
        <v>20</v>
      </c>
      <c r="E25" s="176">
        <v>10</v>
      </c>
      <c r="F25" s="176">
        <v>8</v>
      </c>
      <c r="H25" s="192" t="s">
        <v>213</v>
      </c>
      <c r="I25" s="183">
        <v>1.1249876212430467</v>
      </c>
      <c r="J25" s="184">
        <f t="shared" si="0"/>
        <v>3.1214284403172536</v>
      </c>
      <c r="K25" s="184">
        <f t="shared" si="1"/>
        <v>3.0476021373989726</v>
      </c>
      <c r="L25" s="184">
        <f t="shared" si="2"/>
        <v>3.9637393893297337</v>
      </c>
      <c r="M25" s="184">
        <f t="shared" si="3"/>
        <v>3.4024474781184679</v>
      </c>
      <c r="N25" s="193">
        <f t="shared" si="4"/>
        <v>1.4962817849708836</v>
      </c>
    </row>
    <row r="26" spans="1:24">
      <c r="A26" s="176">
        <v>4</v>
      </c>
      <c r="B26" s="176">
        <v>12</v>
      </c>
      <c r="C26" s="176">
        <v>15</v>
      </c>
      <c r="D26" s="176">
        <v>15</v>
      </c>
      <c r="E26" s="176">
        <v>0</v>
      </c>
      <c r="F26" s="176">
        <v>6</v>
      </c>
      <c r="H26" s="192" t="s">
        <v>214</v>
      </c>
      <c r="I26" s="183">
        <v>1.2655971479500887</v>
      </c>
      <c r="J26" s="184">
        <f t="shared" si="0"/>
        <v>9.7433155080214036</v>
      </c>
      <c r="K26" s="184">
        <f t="shared" si="1"/>
        <v>9.2878787878787872</v>
      </c>
      <c r="L26" s="184">
        <f t="shared" si="2"/>
        <v>15.711229946524051</v>
      </c>
      <c r="M26" s="184">
        <f t="shared" si="3"/>
        <v>11.576648841354723</v>
      </c>
      <c r="N26" s="193">
        <f t="shared" si="4"/>
        <v>2.2388591800356537</v>
      </c>
    </row>
    <row r="27" spans="1:24">
      <c r="A27" s="176">
        <v>4</v>
      </c>
      <c r="B27" s="176">
        <v>15</v>
      </c>
      <c r="C27" s="176">
        <v>18</v>
      </c>
      <c r="D27" s="176">
        <v>18</v>
      </c>
      <c r="E27" s="176">
        <v>10</v>
      </c>
      <c r="F27" s="176">
        <v>7</v>
      </c>
      <c r="H27" s="192" t="s">
        <v>215</v>
      </c>
      <c r="I27" s="183">
        <v>-1.3288079682090712</v>
      </c>
      <c r="J27" s="184">
        <f t="shared" si="0"/>
        <v>0.81633442539866552</v>
      </c>
      <c r="K27" s="184">
        <f t="shared" si="1"/>
        <v>0.41960778237213203</v>
      </c>
      <c r="L27" s="184">
        <f t="shared" si="2"/>
        <v>6.5482703927457422</v>
      </c>
      <c r="M27" s="184">
        <f t="shared" si="3"/>
        <v>1.5154529400271675</v>
      </c>
      <c r="N27" s="193">
        <f t="shared" si="4"/>
        <v>2.5954541173397065</v>
      </c>
    </row>
    <row r="28" spans="1:24">
      <c r="A28" s="176">
        <v>4</v>
      </c>
      <c r="B28" s="176">
        <v>12</v>
      </c>
      <c r="C28" s="176">
        <v>20</v>
      </c>
      <c r="D28" s="176">
        <v>18</v>
      </c>
      <c r="E28" s="176">
        <v>10</v>
      </c>
      <c r="F28" s="176">
        <v>8</v>
      </c>
      <c r="H28" s="192" t="s">
        <v>216</v>
      </c>
      <c r="I28" s="183">
        <v>-0.1873260048736031</v>
      </c>
      <c r="J28" s="184">
        <f t="shared" si="0"/>
        <v>-0.4526138891518634</v>
      </c>
      <c r="K28" s="184">
        <f t="shared" si="1"/>
        <v>-0.31052948097705291</v>
      </c>
      <c r="L28" s="184">
        <f t="shared" si="2"/>
        <v>-2.06261598530235</v>
      </c>
      <c r="M28" s="184">
        <f t="shared" si="3"/>
        <v>-1.1681714502089025</v>
      </c>
      <c r="N28" s="193">
        <f t="shared" si="4"/>
        <v>-1.1625154128147883</v>
      </c>
    </row>
    <row r="29" spans="1:24">
      <c r="A29" s="176">
        <v>4</v>
      </c>
      <c r="B29" s="176">
        <v>13</v>
      </c>
      <c r="C29" s="176">
        <v>15</v>
      </c>
      <c r="D29" s="176">
        <v>18</v>
      </c>
      <c r="E29" s="176">
        <v>10</v>
      </c>
      <c r="F29" s="176">
        <v>6</v>
      </c>
      <c r="H29" s="192" t="s">
        <v>108</v>
      </c>
      <c r="I29" s="183">
        <v>3</v>
      </c>
      <c r="J29" s="184">
        <f t="shared" si="0"/>
        <v>15</v>
      </c>
      <c r="K29" s="184">
        <f t="shared" si="1"/>
        <v>15</v>
      </c>
      <c r="L29" s="184">
        <f t="shared" si="2"/>
        <v>23</v>
      </c>
      <c r="M29" s="184">
        <f t="shared" si="3"/>
        <v>15</v>
      </c>
      <c r="N29" s="193">
        <f t="shared" si="4"/>
        <v>8</v>
      </c>
    </row>
    <row r="30" spans="1:24">
      <c r="A30" s="176">
        <v>3</v>
      </c>
      <c r="B30" s="176">
        <v>18</v>
      </c>
      <c r="C30" s="176">
        <v>20</v>
      </c>
      <c r="D30" s="176">
        <v>20</v>
      </c>
      <c r="E30" s="176">
        <v>11</v>
      </c>
      <c r="F30" s="176">
        <v>7</v>
      </c>
      <c r="H30" s="192" t="s">
        <v>217</v>
      </c>
      <c r="I30" s="183">
        <v>2</v>
      </c>
      <c r="J30" s="184">
        <f t="shared" si="0"/>
        <v>5</v>
      </c>
      <c r="K30" s="184">
        <f t="shared" si="1"/>
        <v>10</v>
      </c>
      <c r="L30" s="184">
        <f t="shared" si="2"/>
        <v>2</v>
      </c>
      <c r="M30" s="184">
        <f t="shared" si="3"/>
        <v>0</v>
      </c>
      <c r="N30" s="193">
        <f t="shared" si="4"/>
        <v>2</v>
      </c>
    </row>
    <row r="31" spans="1:24">
      <c r="A31" s="176">
        <v>3</v>
      </c>
      <c r="B31" s="176">
        <v>12</v>
      </c>
      <c r="C31" s="176">
        <v>12</v>
      </c>
      <c r="D31" s="176">
        <v>17</v>
      </c>
      <c r="E31" s="176">
        <v>0</v>
      </c>
      <c r="F31" s="176">
        <v>6</v>
      </c>
      <c r="H31" s="192" t="s">
        <v>218</v>
      </c>
      <c r="I31" s="183">
        <v>5</v>
      </c>
      <c r="J31" s="184">
        <f t="shared" si="0"/>
        <v>20</v>
      </c>
      <c r="K31" s="184">
        <f t="shared" si="1"/>
        <v>25</v>
      </c>
      <c r="L31" s="184">
        <f t="shared" si="2"/>
        <v>25</v>
      </c>
      <c r="M31" s="184">
        <f t="shared" si="3"/>
        <v>15</v>
      </c>
      <c r="N31" s="193">
        <f t="shared" si="4"/>
        <v>10</v>
      </c>
    </row>
    <row r="32" spans="1:24">
      <c r="A32" s="176">
        <v>5</v>
      </c>
      <c r="B32" s="176">
        <v>15</v>
      </c>
      <c r="C32" s="176">
        <v>20</v>
      </c>
      <c r="D32" s="176">
        <v>20</v>
      </c>
      <c r="E32" s="176">
        <v>10</v>
      </c>
      <c r="F32" s="176">
        <v>7</v>
      </c>
      <c r="H32" s="192" t="s">
        <v>149</v>
      </c>
      <c r="I32" s="183">
        <v>124</v>
      </c>
      <c r="J32" s="184">
        <f t="shared" si="0"/>
        <v>480</v>
      </c>
      <c r="K32" s="184">
        <f t="shared" si="1"/>
        <v>595</v>
      </c>
      <c r="L32" s="184">
        <f t="shared" si="2"/>
        <v>594</v>
      </c>
      <c r="M32" s="184">
        <f t="shared" si="3"/>
        <v>285</v>
      </c>
      <c r="N32" s="193">
        <f t="shared" si="4"/>
        <v>236</v>
      </c>
    </row>
    <row r="33" spans="1:14">
      <c r="A33" s="176">
        <v>5</v>
      </c>
      <c r="B33" s="176">
        <v>18</v>
      </c>
      <c r="C33" s="176">
        <v>20</v>
      </c>
      <c r="D33" s="176">
        <v>18</v>
      </c>
      <c r="E33" s="176">
        <v>10</v>
      </c>
      <c r="F33" s="176">
        <v>7</v>
      </c>
      <c r="H33" s="192" t="s">
        <v>219</v>
      </c>
      <c r="I33" s="183">
        <v>34</v>
      </c>
      <c r="J33" s="184">
        <f t="shared" si="0"/>
        <v>34</v>
      </c>
      <c r="K33" s="184">
        <f t="shared" si="1"/>
        <v>34</v>
      </c>
      <c r="L33" s="184">
        <f t="shared" si="2"/>
        <v>34</v>
      </c>
      <c r="M33" s="184">
        <f t="shared" si="3"/>
        <v>34</v>
      </c>
      <c r="N33" s="193">
        <f t="shared" si="4"/>
        <v>34</v>
      </c>
    </row>
    <row r="34" spans="1:14" ht="13.5" thickBot="1">
      <c r="A34" s="176">
        <v>5</v>
      </c>
      <c r="B34" s="176">
        <v>15</v>
      </c>
      <c r="C34" s="176">
        <v>20</v>
      </c>
      <c r="D34" s="176">
        <v>19</v>
      </c>
      <c r="E34" s="176">
        <v>8</v>
      </c>
      <c r="F34" s="176">
        <v>6</v>
      </c>
      <c r="H34" s="194" t="s">
        <v>220</v>
      </c>
      <c r="I34" s="195">
        <v>0.39252673768128282</v>
      </c>
      <c r="J34" s="196">
        <f t="shared" si="0"/>
        <v>1.0891178706744187</v>
      </c>
      <c r="K34" s="196">
        <f t="shared" si="1"/>
        <v>1.0633586558240691</v>
      </c>
      <c r="L34" s="196">
        <f t="shared" si="2"/>
        <v>1.3830140546731078</v>
      </c>
      <c r="M34" s="196">
        <f t="shared" si="3"/>
        <v>1.187170048361992</v>
      </c>
      <c r="N34" s="197">
        <f t="shared" si="4"/>
        <v>0.52207739588954849</v>
      </c>
    </row>
    <row r="35" spans="1:14">
      <c r="A35" s="176">
        <v>4</v>
      </c>
      <c r="B35" s="176">
        <v>14</v>
      </c>
      <c r="C35" s="176">
        <v>15</v>
      </c>
      <c r="D35" s="176">
        <v>17</v>
      </c>
      <c r="E35" s="176">
        <v>6</v>
      </c>
      <c r="F35" s="176">
        <v>6</v>
      </c>
    </row>
    <row r="36" spans="1:14">
      <c r="A36" s="176">
        <v>2</v>
      </c>
      <c r="B36" s="176">
        <v>12</v>
      </c>
      <c r="C36" s="176">
        <v>10</v>
      </c>
      <c r="D36" s="176">
        <v>18</v>
      </c>
      <c r="E36" s="176">
        <v>10</v>
      </c>
      <c r="F36" s="17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B68B-D30A-4B79-8C6B-956EB02E1215}">
  <dimension ref="A2:E7"/>
  <sheetViews>
    <sheetView workbookViewId="0">
      <selection activeCell="A2" sqref="A2:E7"/>
    </sheetView>
  </sheetViews>
  <sheetFormatPr defaultColWidth="27.5703125" defaultRowHeight="12.75"/>
  <cols>
    <col min="1" max="1" width="4.140625" style="181" bestFit="1" customWidth="1"/>
    <col min="2" max="2" width="27.140625" style="181" bestFit="1" customWidth="1"/>
    <col min="3" max="3" width="12.42578125" style="181" bestFit="1" customWidth="1"/>
    <col min="4" max="4" width="11" style="181" bestFit="1" customWidth="1"/>
    <col min="5" max="5" width="11.5703125" style="181" bestFit="1" customWidth="1"/>
    <col min="6" max="16384" width="27.5703125" style="181"/>
  </cols>
  <sheetData>
    <row r="2" spans="1:5">
      <c r="A2" s="185" t="s">
        <v>0</v>
      </c>
      <c r="B2" s="182" t="s">
        <v>199</v>
      </c>
      <c r="C2" s="182" t="s">
        <v>201</v>
      </c>
      <c r="D2" s="186" t="s">
        <v>221</v>
      </c>
      <c r="E2" s="186" t="s">
        <v>222</v>
      </c>
    </row>
    <row r="3" spans="1:5" ht="38.25">
      <c r="A3" s="186">
        <v>1</v>
      </c>
      <c r="B3" s="185" t="s">
        <v>203</v>
      </c>
      <c r="C3" s="182">
        <v>1</v>
      </c>
      <c r="D3" s="187">
        <f>'Analytics per Qn'!I21</f>
        <v>3.6470588235294117</v>
      </c>
      <c r="E3" s="187">
        <f>D3/5*100</f>
        <v>72.941176470588232</v>
      </c>
    </row>
    <row r="4" spans="1:5" ht="25.5">
      <c r="A4" s="186">
        <v>2</v>
      </c>
      <c r="B4" s="185" t="s">
        <v>204</v>
      </c>
      <c r="C4" s="182">
        <v>2</v>
      </c>
      <c r="D4" s="187">
        <f>'Analytics per Qn'!J21</f>
        <v>14.117647058823529</v>
      </c>
      <c r="E4" s="187">
        <f>D4/20*100</f>
        <v>70.588235294117638</v>
      </c>
    </row>
    <row r="5" spans="1:5" ht="38.25">
      <c r="A5" s="186">
        <v>3</v>
      </c>
      <c r="B5" s="185" t="s">
        <v>205</v>
      </c>
      <c r="C5" s="182" t="s">
        <v>206</v>
      </c>
      <c r="D5" s="187">
        <f>AVERAGE('Analytics per Qn'!K21:L21)</f>
        <v>17.485294117647058</v>
      </c>
      <c r="E5" s="187">
        <f>D5/25*100</f>
        <v>69.941176470588232</v>
      </c>
    </row>
    <row r="6" spans="1:5" ht="25.5">
      <c r="A6" s="186">
        <v>4</v>
      </c>
      <c r="B6" s="185" t="s">
        <v>207</v>
      </c>
      <c r="C6" s="182">
        <v>5</v>
      </c>
      <c r="D6" s="187">
        <f>'Analytics per Qn'!M21</f>
        <v>8.382352941176471</v>
      </c>
      <c r="E6" s="187">
        <f>D6/15*100</f>
        <v>55.882352941176471</v>
      </c>
    </row>
    <row r="7" spans="1:5" ht="25.5">
      <c r="A7" s="186">
        <v>5</v>
      </c>
      <c r="B7" s="185" t="s">
        <v>208</v>
      </c>
      <c r="C7" s="182">
        <v>6</v>
      </c>
      <c r="D7" s="187">
        <f>'Analytics per Qn'!N21</f>
        <v>6.9411764705882355</v>
      </c>
      <c r="E7" s="187">
        <f>D7/10*100</f>
        <v>69.411764705882348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A769-0DD7-4F81-A5EA-739DFDE158AA}">
  <dimension ref="B2:E7"/>
  <sheetViews>
    <sheetView workbookViewId="0">
      <selection activeCell="C3" sqref="C3:C7"/>
    </sheetView>
  </sheetViews>
  <sheetFormatPr defaultRowHeight="12.75"/>
  <cols>
    <col min="1" max="1" width="9.140625" style="177"/>
    <col min="2" max="2" width="68.42578125" style="177" bestFit="1" customWidth="1"/>
    <col min="3" max="3" width="17.42578125" style="177" bestFit="1" customWidth="1"/>
    <col min="4" max="4" width="15.5703125" style="177" bestFit="1" customWidth="1"/>
    <col min="5" max="5" width="12.42578125" style="177" bestFit="1" customWidth="1"/>
    <col min="6" max="6" width="24" style="177" bestFit="1" customWidth="1"/>
    <col min="7" max="7" width="12.42578125" style="177" bestFit="1" customWidth="1"/>
    <col min="8" max="16384" width="9.140625" style="177"/>
  </cols>
  <sheetData>
    <row r="2" spans="2:5">
      <c r="B2" s="177" t="s">
        <v>199</v>
      </c>
      <c r="C2" s="177" t="s">
        <v>200</v>
      </c>
      <c r="D2" s="177" t="s">
        <v>201</v>
      </c>
      <c r="E2" s="177" t="s">
        <v>202</v>
      </c>
    </row>
    <row r="3" spans="2:5">
      <c r="B3" s="177" t="s">
        <v>203</v>
      </c>
      <c r="C3" s="177">
        <v>1</v>
      </c>
    </row>
    <row r="4" spans="2:5">
      <c r="B4" s="177" t="s">
        <v>204</v>
      </c>
      <c r="C4" s="177">
        <v>2</v>
      </c>
    </row>
    <row r="5" spans="2:5">
      <c r="B5" s="177" t="s">
        <v>205</v>
      </c>
      <c r="C5" s="177" t="s">
        <v>206</v>
      </c>
    </row>
    <row r="6" spans="2:5">
      <c r="B6" s="177" t="s">
        <v>207</v>
      </c>
      <c r="C6" s="177">
        <v>5</v>
      </c>
    </row>
    <row r="7" spans="2:5">
      <c r="B7" s="177" t="s">
        <v>208</v>
      </c>
      <c r="C7" s="17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Input Mark</vt:lpstr>
      <vt:lpstr>Marks_sorted</vt:lpstr>
      <vt:lpstr>Marks_unsorted</vt:lpstr>
      <vt:lpstr>Analytics per Qn</vt:lpstr>
      <vt:lpstr>Stats</vt:lpstr>
      <vt:lpstr>Bloom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Kumar</cp:lastModifiedBy>
  <cp:lastPrinted>2015-08-31T07:19:41Z</cp:lastPrinted>
  <dcterms:created xsi:type="dcterms:W3CDTF">2009-03-07T07:52:50Z</dcterms:created>
  <dcterms:modified xsi:type="dcterms:W3CDTF">2022-09-09T11:54:12Z</dcterms:modified>
</cp:coreProperties>
</file>