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7795" windowHeight="9795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F120" i="1" l="1"/>
  <c r="F118" i="1"/>
  <c r="E118" i="1"/>
  <c r="F111" i="1"/>
  <c r="E111" i="1"/>
  <c r="F105" i="1"/>
  <c r="E105" i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E89" i="1"/>
  <c r="E90" i="1" s="1"/>
  <c r="F85" i="1"/>
  <c r="F83" i="1"/>
  <c r="F82" i="1"/>
  <c r="F80" i="1"/>
  <c r="A80" i="1"/>
  <c r="A81" i="1" s="1"/>
  <c r="A82" i="1" s="1"/>
  <c r="A83" i="1" s="1"/>
  <c r="A84" i="1" s="1"/>
  <c r="A85" i="1" s="1"/>
  <c r="A86" i="1" s="1"/>
  <c r="F79" i="1"/>
  <c r="F78" i="1"/>
  <c r="F77" i="1"/>
  <c r="F93" i="1" s="1"/>
  <c r="F108" i="1" s="1"/>
  <c r="F115" i="1" s="1"/>
  <c r="F73" i="1"/>
  <c r="E73" i="1"/>
  <c r="A54" i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F50" i="1"/>
  <c r="E50" i="1"/>
  <c r="A7" i="1"/>
  <c r="A8" i="1" s="1"/>
  <c r="A9" i="1" s="1"/>
  <c r="A10" i="1" s="1"/>
  <c r="A11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E74" i="1" l="1"/>
  <c r="F74" i="1"/>
  <c r="F90" i="1"/>
</calcChain>
</file>

<file path=xl/sharedStrings.xml><?xml version="1.0" encoding="utf-8"?>
<sst xmlns="http://schemas.openxmlformats.org/spreadsheetml/2006/main" count="223" uniqueCount="92">
  <si>
    <t>Ess Kay Fincorp Limited</t>
  </si>
  <si>
    <t>Secured facilities under Multiple Banking Arrangement</t>
  </si>
  <si>
    <t>Details of secured term loans</t>
  </si>
  <si>
    <t>.</t>
  </si>
  <si>
    <t>S. No.</t>
  </si>
  <si>
    <t>Name of the Bank / Institution</t>
  </si>
  <si>
    <t>Date of Sanction</t>
  </si>
  <si>
    <t>Sanctioned Amount</t>
  </si>
  <si>
    <t>O/s as on 31.10.2020</t>
  </si>
  <si>
    <t>Facilities from Bank</t>
  </si>
  <si>
    <t>RBL Bank Limited</t>
  </si>
  <si>
    <t>HDFC Bank Limited</t>
  </si>
  <si>
    <t>The South Indian Bank Limited</t>
  </si>
  <si>
    <t>Oriental Bank of Commerce</t>
  </si>
  <si>
    <t>Dcb Bank Limited</t>
  </si>
  <si>
    <t>Bank of Baroda (earlier Vijaya Bank)</t>
  </si>
  <si>
    <t>Indusind Bank Limited</t>
  </si>
  <si>
    <t>Utkarsh Small Finance Bank</t>
  </si>
  <si>
    <t>Ujjivan Small Finance Bank Ltd</t>
  </si>
  <si>
    <t>Kotak Mahindra Bank Limited</t>
  </si>
  <si>
    <t>Bank of Maharashtra</t>
  </si>
  <si>
    <t>Federal Bank Limited</t>
  </si>
  <si>
    <t>IDFC First Bank Limited</t>
  </si>
  <si>
    <t>Capital Small Finance Bank Ltd</t>
  </si>
  <si>
    <t>Axis Bank 2nd</t>
  </si>
  <si>
    <t>SBM</t>
  </si>
  <si>
    <t>ICICI Bank</t>
  </si>
  <si>
    <t>CSB</t>
  </si>
  <si>
    <t>AU Small Finance bank</t>
  </si>
  <si>
    <t>Bank of India</t>
  </si>
  <si>
    <t xml:space="preserve">Indian Bank </t>
  </si>
  <si>
    <t xml:space="preserve">Punjab National Bank </t>
  </si>
  <si>
    <t xml:space="preserve">Punjab &amp; Sind Bank </t>
  </si>
  <si>
    <t xml:space="preserve">State Bank of India </t>
  </si>
  <si>
    <t>Union Bank of India</t>
  </si>
  <si>
    <t xml:space="preserve">Indian Overseas Bank </t>
  </si>
  <si>
    <t xml:space="preserve">Federal Bank Limited </t>
  </si>
  <si>
    <t>Total Secured Term Loans from Banks (a)</t>
  </si>
  <si>
    <t xml:space="preserve">Facilities from Financial Institutions </t>
  </si>
  <si>
    <t>Small Industries Development Bank of India  II</t>
  </si>
  <si>
    <t>Mudra</t>
  </si>
  <si>
    <t>Hinduja Leyland Finance Limited</t>
  </si>
  <si>
    <t>Bajaj Finance Limited</t>
  </si>
  <si>
    <t>Bajaj Finance Limited-II</t>
  </si>
  <si>
    <t>Bajaj Finance Limited -III</t>
  </si>
  <si>
    <t>Nabkisan Finance Limited</t>
  </si>
  <si>
    <t xml:space="preserve">Nabsamruddhi Finance Limited </t>
  </si>
  <si>
    <t>Manappuram Finance Limited</t>
  </si>
  <si>
    <t>Manappuram Finance Limited-II</t>
  </si>
  <si>
    <t>Fedbank Financial Service Limited</t>
  </si>
  <si>
    <t>Magma Fincorp Limited</t>
  </si>
  <si>
    <t>Tata Capital Finance Service Limited</t>
  </si>
  <si>
    <t>Volkswagen Finance Pvt Ltd.(T.L)</t>
  </si>
  <si>
    <t>Vivriti Capital Private Limited</t>
  </si>
  <si>
    <t>Total Secured Term Loans from FIs (b)</t>
  </si>
  <si>
    <t>Total Secured Term Loans (a+b)</t>
  </si>
  <si>
    <t>Details of Cash Credit facilities</t>
  </si>
  <si>
    <t>State Bank of India - WCDL</t>
  </si>
  <si>
    <t xml:space="preserve">Au Small Finance Bank </t>
  </si>
  <si>
    <t>Axis Bank</t>
  </si>
  <si>
    <t>Tata Capital Finance Service Limited- WCDL</t>
  </si>
  <si>
    <t xml:space="preserve">Indusind Bank </t>
  </si>
  <si>
    <t xml:space="preserve">Kotak Mahindra Bank Limited </t>
  </si>
  <si>
    <t xml:space="preserve">DCB Bank </t>
  </si>
  <si>
    <t xml:space="preserve">Total Cash Credit </t>
  </si>
  <si>
    <t>Details of Secured NCD</t>
  </si>
  <si>
    <t>Northern Arc Capital (Ifmr Fimpact Income Bu)</t>
  </si>
  <si>
    <t>Karvy Capital</t>
  </si>
  <si>
    <t>Franklin Tempelton</t>
  </si>
  <si>
    <t>A K Capital Services Limited</t>
  </si>
  <si>
    <t xml:space="preserve">ResponsAbility </t>
  </si>
  <si>
    <t xml:space="preserve">FMO </t>
  </si>
  <si>
    <t>Avendus PPMLD</t>
  </si>
  <si>
    <t>Avendus PPMLD-2</t>
  </si>
  <si>
    <t xml:space="preserve">Ambit Capital </t>
  </si>
  <si>
    <t>Total Secured NCD</t>
  </si>
  <si>
    <t>Details of Unsecured NCD</t>
  </si>
  <si>
    <t>IFMR FIMPACT Long Term Multi Asset Class Fund</t>
  </si>
  <si>
    <t>Reliance Mutual Fund</t>
  </si>
  <si>
    <t>Total Unsecured NCD</t>
  </si>
  <si>
    <t>Details of Tier II capital</t>
  </si>
  <si>
    <t>IDFC First Bank Ltd (Capital First)</t>
  </si>
  <si>
    <t>IFMR Capital Finance Private Limited- NCD</t>
  </si>
  <si>
    <t>Total Tier II capital</t>
  </si>
  <si>
    <t>Type of Facility</t>
  </si>
  <si>
    <t>Term Loan</t>
  </si>
  <si>
    <t>NCD</t>
  </si>
  <si>
    <t>WCDL</t>
  </si>
  <si>
    <t>CC</t>
  </si>
  <si>
    <t>UNCD</t>
  </si>
  <si>
    <t>TL-Tier II</t>
  </si>
  <si>
    <t>NCD-Tier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</si>
</sst>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8" fillId="0" borderId="0"/>
  </cellStyleXfs>
  <cellXfs count="42">
    <xf numFmtId="0" fontId="0" fillId="0" borderId="0" xfId="0"/>
    <xf numFmtId="0" fontId="2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4" fontId="4" fillId="0" borderId="0" xfId="1" applyNumberFormat="1" applyFont="1" applyFill="1" applyBorder="1" applyAlignment="1" applyProtection="1">
      <alignment horizontal="center" vertical="center" wrapText="1"/>
      <protection locked="0"/>
    </xf>
    <xf numFmtId="2" fontId="4" fillId="0" borderId="0" xfId="1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2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left" vertical="top"/>
      <protection locked="0"/>
    </xf>
    <xf numFmtId="15" fontId="2" fillId="0" borderId="0" xfId="0" applyNumberFormat="1" applyFont="1" applyFill="1" applyBorder="1" applyAlignment="1" applyProtection="1">
      <alignment horizontal="left" vertical="top" wrapText="1"/>
      <protection locked="0"/>
    </xf>
    <xf numFmtId="2" fontId="2" fillId="0" borderId="0" xfId="0" applyNumberFormat="1" applyFont="1" applyFill="1" applyBorder="1" applyAlignment="1" applyProtection="1">
      <alignment horizontal="center" vertical="top" wrapText="1"/>
      <protection locked="0"/>
    </xf>
    <xf numFmtId="15" fontId="2" fillId="0" borderId="0" xfId="0" applyNumberFormat="1" applyFont="1" applyFill="1" applyBorder="1" applyAlignment="1">
      <alignment horizontal="left" wrapText="1"/>
    </xf>
    <xf numFmtId="15" fontId="2" fillId="0" borderId="0" xfId="0" applyNumberFormat="1" applyFont="1" applyFill="1" applyBorder="1" applyAlignment="1" applyProtection="1">
      <alignment horizontal="left" vertical="center" wrapText="1"/>
      <protection locked="0"/>
    </xf>
    <xf numFmtId="15" fontId="2" fillId="0" borderId="0" xfId="0" applyNumberFormat="1" applyFont="1" applyFill="1" applyBorder="1" applyAlignment="1">
      <alignment horizontal="left" vertical="top" wrapText="1"/>
    </xf>
    <xf numFmtId="15" fontId="6" fillId="0" borderId="0" xfId="2" applyNumberFormat="1" applyFont="1" applyBorder="1" applyAlignment="1">
      <alignment horizontal="left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15" fontId="3" fillId="0" borderId="1" xfId="0" applyNumberFormat="1" applyFont="1" applyFill="1" applyBorder="1" applyAlignment="1" applyProtection="1">
      <alignment horizontal="left" vertical="center" wrapText="1"/>
      <protection locked="0"/>
    </xf>
    <xf numFmtId="2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7" fillId="0" borderId="1" xfId="1" applyNumberFormat="1" applyFont="1" applyFill="1" applyBorder="1" applyAlignment="1" applyProtection="1">
      <alignment horizontal="center" vertical="center" wrapText="1"/>
      <protection locked="0"/>
    </xf>
    <xf numFmtId="10" fontId="2" fillId="0" borderId="0" xfId="0" applyNumberFormat="1" applyFont="1" applyFill="1" applyBorder="1" applyAlignment="1" applyProtection="1">
      <alignment horizontal="left" vertical="center"/>
      <protection locked="0"/>
    </xf>
    <xf numFmtId="2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2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 wrapText="1"/>
    </xf>
    <xf numFmtId="4" fontId="4" fillId="0" borderId="0" xfId="1" applyNumberFormat="1" applyFont="1" applyFill="1" applyBorder="1" applyAlignment="1">
      <alignment horizontal="center" wrapText="1"/>
    </xf>
    <xf numFmtId="2" fontId="3" fillId="0" borderId="2" xfId="0" applyNumberFormat="1" applyFont="1" applyFill="1" applyBorder="1" applyAlignment="1" applyProtection="1">
      <alignment vertical="center"/>
      <protection locked="0"/>
    </xf>
    <xf numFmtId="4" fontId="3" fillId="0" borderId="2" xfId="0" applyNumberFormat="1" applyFont="1" applyFill="1" applyBorder="1" applyAlignment="1" applyProtection="1">
      <alignment horizontal="center" vertical="center"/>
      <protection locked="0"/>
    </xf>
    <xf numFmtId="15" fontId="2" fillId="0" borderId="0" xfId="0" applyNumberFormat="1" applyFont="1" applyFill="1" applyBorder="1" applyAlignment="1">
      <alignment horizontal="left" vertical="center" wrapText="1"/>
    </xf>
    <xf numFmtId="4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2" fontId="9" fillId="0" borderId="3" xfId="3" applyNumberFormat="1" applyFont="1" applyFill="1" applyBorder="1" applyAlignment="1">
      <alignment horizontal="right" wrapText="1"/>
    </xf>
    <xf numFmtId="4" fontId="3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Fill="1"/>
  </cellXfs>
  <cellStyles count="4">
    <cellStyle name="Comma" xfId="1" builtinId="3"/>
    <cellStyle name="Normal" xfId="0" builtinId="0"/>
    <cellStyle name="Normal 5" xfId="3"/>
    <cellStyle name="Normal 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abSelected="1" topLeftCell="A27" workbookViewId="0">
      <selection activeCell="C43" sqref="C43"/>
    </sheetView>
  </sheetViews>
  <sheetFormatPr defaultRowHeight="15" x14ac:dyDescent="0.25"/>
  <cols>
    <col min="1" max="1" width="5" customWidth="1"/>
    <col min="2" max="2" width="47.42578125" bestFit="1" customWidth="1"/>
    <col min="3" max="3" width="34.5703125" customWidth="1"/>
    <col min="4" max="4" width="12.5703125" customWidth="1"/>
    <col min="5" max="5" width="14.85546875" customWidth="1"/>
    <col min="6" max="6" width="16.85546875" style="41" customWidth="1"/>
  </cols>
  <sheetData>
    <row r="1" spans="1:6" x14ac:dyDescent="0.25">
      <c r="A1" s="2" t="s">
        <v>0</v>
      </c>
      <c r="B1" s="1"/>
      <c r="C1" s="1"/>
      <c r="D1" s="4"/>
      <c r="E1" s="3"/>
      <c r="F1" s="5"/>
    </row>
    <row r="2" spans="1:6" x14ac:dyDescent="0.25">
      <c r="A2" s="2" t="s">
        <v>1</v>
      </c>
      <c r="B2" s="1"/>
      <c r="C2" s="1"/>
      <c r="D2" s="6"/>
      <c r="E2" s="6"/>
      <c r="F2" s="5"/>
    </row>
    <row r="3" spans="1:6" x14ac:dyDescent="0.25">
      <c r="A3" s="2" t="s">
        <v>2</v>
      </c>
      <c r="B3" s="1"/>
      <c r="C3" s="1"/>
      <c r="D3" s="4"/>
      <c r="E3" s="3"/>
      <c r="F3" s="5" t="s">
        <v>3</v>
      </c>
    </row>
    <row r="4" spans="1:6" ht="28.5" x14ac:dyDescent="0.25">
      <c r="A4" s="7" t="s">
        <v>4</v>
      </c>
      <c r="B4" s="7" t="s">
        <v>5</v>
      </c>
      <c r="C4" s="7" t="s">
        <v>84</v>
      </c>
      <c r="D4" s="7" t="s">
        <v>6</v>
      </c>
      <c r="E4" s="8" t="s">
        <v>7</v>
      </c>
      <c r="F4" s="9" t="s">
        <v>8</v>
      </c>
    </row>
    <row r="5" spans="1:6" x14ac:dyDescent="0.25">
      <c r="A5" s="10"/>
      <c r="B5" s="2" t="s">
        <v>9</v>
      </c>
      <c r="C5" s="2"/>
      <c r="D5" s="4"/>
      <c r="E5" s="11"/>
      <c r="F5" s="5"/>
    </row>
    <row r="6" spans="1:6" x14ac:dyDescent="0.25">
      <c r="A6" s="10">
        <v>1</v>
      </c>
      <c r="B6" s="1" t="s">
        <v>10</v>
      </c>
      <c r="C6" s="1" t="s">
        <v>85</v>
      </c>
      <c r="D6" s="13">
        <v>43147</v>
      </c>
      <c r="E6" s="14">
        <v>22.9</v>
      </c>
      <c r="F6" s="11">
        <v>2.9938345000000002</v>
      </c>
    </row>
    <row r="7" spans="1:6" x14ac:dyDescent="0.25">
      <c r="A7" s="10">
        <f>+A6+1</f>
        <v>2</v>
      </c>
      <c r="B7" s="1" t="s">
        <v>10</v>
      </c>
      <c r="C7" s="1" t="s">
        <v>85</v>
      </c>
      <c r="D7" s="13">
        <v>43529</v>
      </c>
      <c r="E7" s="14">
        <v>40</v>
      </c>
      <c r="F7" s="11">
        <v>19.555555521000002</v>
      </c>
    </row>
    <row r="8" spans="1:6" x14ac:dyDescent="0.25">
      <c r="A8" s="10">
        <f>A7+1</f>
        <v>3</v>
      </c>
      <c r="B8" s="1" t="s">
        <v>11</v>
      </c>
      <c r="C8" s="1" t="s">
        <v>85</v>
      </c>
      <c r="D8" s="16">
        <v>43145</v>
      </c>
      <c r="E8" s="11">
        <v>10</v>
      </c>
      <c r="F8" s="11">
        <v>1.9194064960000001</v>
      </c>
    </row>
    <row r="9" spans="1:6" x14ac:dyDescent="0.25">
      <c r="A9" s="10">
        <f t="shared" ref="A9:A45" si="0">+A8+1</f>
        <v>4</v>
      </c>
      <c r="B9" s="1" t="s">
        <v>11</v>
      </c>
      <c r="C9" s="1" t="s">
        <v>85</v>
      </c>
      <c r="D9" s="16">
        <v>43342</v>
      </c>
      <c r="E9" s="11">
        <v>15</v>
      </c>
      <c r="F9" s="11">
        <v>7.9807936680000005</v>
      </c>
    </row>
    <row r="10" spans="1:6" x14ac:dyDescent="0.25">
      <c r="A10" s="10">
        <f t="shared" si="0"/>
        <v>5</v>
      </c>
      <c r="B10" s="1" t="s">
        <v>11</v>
      </c>
      <c r="C10" s="1" t="s">
        <v>85</v>
      </c>
      <c r="D10" s="16">
        <v>43531</v>
      </c>
      <c r="E10" s="11">
        <v>25</v>
      </c>
      <c r="F10" s="11">
        <v>13.456355592</v>
      </c>
    </row>
    <row r="11" spans="1:6" x14ac:dyDescent="0.25">
      <c r="A11" s="10">
        <f t="shared" si="0"/>
        <v>6</v>
      </c>
      <c r="B11" s="1" t="s">
        <v>11</v>
      </c>
      <c r="C11" s="1" t="s">
        <v>85</v>
      </c>
      <c r="D11" s="16">
        <v>43704</v>
      </c>
      <c r="E11" s="11">
        <v>25</v>
      </c>
      <c r="F11" s="11">
        <v>16.848664116999998</v>
      </c>
    </row>
    <row r="12" spans="1:6" x14ac:dyDescent="0.25">
      <c r="A12" s="10"/>
      <c r="B12" s="1" t="s">
        <v>11</v>
      </c>
      <c r="C12" s="1" t="s">
        <v>85</v>
      </c>
      <c r="D12" s="16">
        <v>44095</v>
      </c>
      <c r="E12" s="11">
        <v>25</v>
      </c>
      <c r="F12" s="11">
        <v>25</v>
      </c>
    </row>
    <row r="13" spans="1:6" x14ac:dyDescent="0.25">
      <c r="A13" s="10">
        <f>+A11+1</f>
        <v>7</v>
      </c>
      <c r="B13" s="1" t="s">
        <v>12</v>
      </c>
      <c r="C13" s="1" t="s">
        <v>85</v>
      </c>
      <c r="D13" s="16">
        <v>42607</v>
      </c>
      <c r="E13" s="11">
        <v>12</v>
      </c>
      <c r="F13" s="11">
        <v>0</v>
      </c>
    </row>
    <row r="14" spans="1:6" x14ac:dyDescent="0.25">
      <c r="A14" s="10">
        <f t="shared" si="0"/>
        <v>8</v>
      </c>
      <c r="B14" s="1" t="s">
        <v>12</v>
      </c>
      <c r="C14" s="1" t="s">
        <v>85</v>
      </c>
      <c r="D14" s="16">
        <v>43906</v>
      </c>
      <c r="E14" s="11">
        <v>10</v>
      </c>
      <c r="F14" s="11">
        <v>9</v>
      </c>
    </row>
    <row r="15" spans="1:6" x14ac:dyDescent="0.25">
      <c r="A15" s="10">
        <f t="shared" si="0"/>
        <v>9</v>
      </c>
      <c r="B15" s="12" t="s">
        <v>13</v>
      </c>
      <c r="C15" s="1" t="s">
        <v>85</v>
      </c>
      <c r="D15" s="17">
        <v>43558</v>
      </c>
      <c r="E15" s="14">
        <v>15</v>
      </c>
      <c r="F15" s="11">
        <v>10.708992</v>
      </c>
    </row>
    <row r="16" spans="1:6" x14ac:dyDescent="0.25">
      <c r="A16" s="10">
        <f t="shared" si="0"/>
        <v>10</v>
      </c>
      <c r="B16" s="12" t="s">
        <v>14</v>
      </c>
      <c r="C16" s="1" t="s">
        <v>85</v>
      </c>
      <c r="D16" s="17">
        <v>43017</v>
      </c>
      <c r="E16" s="14">
        <v>13</v>
      </c>
      <c r="F16" s="11">
        <v>0</v>
      </c>
    </row>
    <row r="17" spans="1:6" x14ac:dyDescent="0.25">
      <c r="A17" s="10">
        <f t="shared" si="0"/>
        <v>11</v>
      </c>
      <c r="B17" s="1" t="s">
        <v>15</v>
      </c>
      <c r="C17" s="1" t="s">
        <v>85</v>
      </c>
      <c r="D17" s="16">
        <v>42828</v>
      </c>
      <c r="E17" s="11">
        <v>5</v>
      </c>
      <c r="F17" s="11">
        <v>1.6640705</v>
      </c>
    </row>
    <row r="18" spans="1:6" x14ac:dyDescent="0.25">
      <c r="A18" s="10">
        <f t="shared" si="0"/>
        <v>12</v>
      </c>
      <c r="B18" s="1" t="s">
        <v>16</v>
      </c>
      <c r="C18" s="1" t="s">
        <v>85</v>
      </c>
      <c r="D18" s="16">
        <v>43055</v>
      </c>
      <c r="E18" s="11">
        <v>25</v>
      </c>
      <c r="F18" s="11">
        <v>4.1333034</v>
      </c>
    </row>
    <row r="19" spans="1:6" x14ac:dyDescent="0.25">
      <c r="A19" s="10">
        <f t="shared" si="0"/>
        <v>13</v>
      </c>
      <c r="B19" s="1" t="s">
        <v>16</v>
      </c>
      <c r="C19" s="1" t="s">
        <v>85</v>
      </c>
      <c r="D19" s="16">
        <v>43374</v>
      </c>
      <c r="E19" s="11">
        <v>15</v>
      </c>
      <c r="F19" s="11">
        <v>9.7895035000000004</v>
      </c>
    </row>
    <row r="20" spans="1:6" x14ac:dyDescent="0.25">
      <c r="A20" s="10">
        <f t="shared" si="0"/>
        <v>14</v>
      </c>
      <c r="B20" s="1" t="s">
        <v>17</v>
      </c>
      <c r="C20" s="1" t="s">
        <v>85</v>
      </c>
      <c r="D20" s="16">
        <v>43088</v>
      </c>
      <c r="E20" s="11">
        <v>20</v>
      </c>
      <c r="F20" s="11">
        <v>3.3642978000000001</v>
      </c>
    </row>
    <row r="21" spans="1:6" x14ac:dyDescent="0.25">
      <c r="A21" s="10">
        <f t="shared" si="0"/>
        <v>15</v>
      </c>
      <c r="B21" s="1" t="s">
        <v>18</v>
      </c>
      <c r="C21" s="1" t="s">
        <v>85</v>
      </c>
      <c r="D21" s="16">
        <v>43439</v>
      </c>
      <c r="E21" s="11">
        <v>20</v>
      </c>
      <c r="F21" s="11">
        <v>2.5190573620000003</v>
      </c>
    </row>
    <row r="22" spans="1:6" x14ac:dyDescent="0.25">
      <c r="A22" s="10">
        <f t="shared" si="0"/>
        <v>16</v>
      </c>
      <c r="B22" s="1" t="s">
        <v>18</v>
      </c>
      <c r="C22" s="1" t="s">
        <v>85</v>
      </c>
      <c r="D22" s="16">
        <v>43823</v>
      </c>
      <c r="E22" s="11">
        <v>20</v>
      </c>
      <c r="F22" s="11">
        <v>14.999999938999999</v>
      </c>
    </row>
    <row r="23" spans="1:6" x14ac:dyDescent="0.25">
      <c r="A23" s="10">
        <f t="shared" si="0"/>
        <v>17</v>
      </c>
      <c r="B23" s="1" t="s">
        <v>19</v>
      </c>
      <c r="C23" s="1" t="s">
        <v>85</v>
      </c>
      <c r="D23" s="16">
        <v>43551</v>
      </c>
      <c r="E23" s="11">
        <v>40</v>
      </c>
      <c r="F23" s="11">
        <v>21.111111113</v>
      </c>
    </row>
    <row r="24" spans="1:6" x14ac:dyDescent="0.25">
      <c r="A24" s="10">
        <f t="shared" si="0"/>
        <v>18</v>
      </c>
      <c r="B24" s="1" t="s">
        <v>20</v>
      </c>
      <c r="C24" s="1" t="s">
        <v>85</v>
      </c>
      <c r="D24" s="16">
        <v>43627</v>
      </c>
      <c r="E24" s="11">
        <v>15</v>
      </c>
      <c r="F24" s="11">
        <v>13.8610934</v>
      </c>
    </row>
    <row r="25" spans="1:6" x14ac:dyDescent="0.25">
      <c r="A25" s="10">
        <f t="shared" si="0"/>
        <v>19</v>
      </c>
      <c r="B25" s="1" t="s">
        <v>21</v>
      </c>
      <c r="C25" s="1" t="s">
        <v>85</v>
      </c>
      <c r="D25" s="16">
        <v>43641</v>
      </c>
      <c r="E25" s="11">
        <v>15</v>
      </c>
      <c r="F25" s="11">
        <v>7</v>
      </c>
    </row>
    <row r="26" spans="1:6" x14ac:dyDescent="0.25">
      <c r="A26" s="10">
        <f t="shared" si="0"/>
        <v>20</v>
      </c>
      <c r="B26" s="1" t="s">
        <v>22</v>
      </c>
      <c r="C26" s="1" t="s">
        <v>85</v>
      </c>
      <c r="D26" s="16">
        <v>43640</v>
      </c>
      <c r="E26" s="11">
        <v>100</v>
      </c>
      <c r="F26" s="11">
        <v>66.666666199999995</v>
      </c>
    </row>
    <row r="27" spans="1:6" x14ac:dyDescent="0.25">
      <c r="A27" s="10">
        <f t="shared" si="0"/>
        <v>21</v>
      </c>
      <c r="B27" s="1" t="s">
        <v>23</v>
      </c>
      <c r="C27" s="1" t="s">
        <v>85</v>
      </c>
      <c r="D27" s="16">
        <v>43724</v>
      </c>
      <c r="E27" s="11">
        <v>10</v>
      </c>
      <c r="F27" s="11">
        <v>7.5961217999999997</v>
      </c>
    </row>
    <row r="28" spans="1:6" x14ac:dyDescent="0.25">
      <c r="A28" s="10">
        <f t="shared" si="0"/>
        <v>22</v>
      </c>
      <c r="B28" s="1" t="s">
        <v>24</v>
      </c>
      <c r="C28" s="1" t="s">
        <v>85</v>
      </c>
      <c r="D28" s="16">
        <v>43731</v>
      </c>
      <c r="E28" s="11">
        <v>15</v>
      </c>
      <c r="F28" s="11">
        <v>10.0806849</v>
      </c>
    </row>
    <row r="29" spans="1:6" x14ac:dyDescent="0.25">
      <c r="A29" s="10">
        <f t="shared" si="0"/>
        <v>23</v>
      </c>
      <c r="B29" s="1" t="s">
        <v>21</v>
      </c>
      <c r="C29" s="1" t="s">
        <v>85</v>
      </c>
      <c r="D29" s="16">
        <v>43820</v>
      </c>
      <c r="E29" s="11">
        <v>15</v>
      </c>
      <c r="F29" s="11">
        <v>10</v>
      </c>
    </row>
    <row r="30" spans="1:6" x14ac:dyDescent="0.25">
      <c r="A30" s="10">
        <f t="shared" si="0"/>
        <v>24</v>
      </c>
      <c r="B30" s="1" t="s">
        <v>17</v>
      </c>
      <c r="C30" s="1" t="s">
        <v>85</v>
      </c>
      <c r="D30" s="16">
        <v>43794</v>
      </c>
      <c r="E30" s="11">
        <v>15</v>
      </c>
      <c r="F30" s="11">
        <v>10.520646899999999</v>
      </c>
    </row>
    <row r="31" spans="1:6" x14ac:dyDescent="0.25">
      <c r="A31" s="10">
        <f t="shared" si="0"/>
        <v>25</v>
      </c>
      <c r="B31" s="12" t="s">
        <v>14</v>
      </c>
      <c r="C31" s="1" t="s">
        <v>85</v>
      </c>
      <c r="D31" s="16">
        <v>43838</v>
      </c>
      <c r="E31" s="11">
        <v>15</v>
      </c>
      <c r="F31" s="11">
        <v>11.68</v>
      </c>
    </row>
    <row r="32" spans="1:6" x14ac:dyDescent="0.25">
      <c r="A32" s="10"/>
      <c r="B32" s="12" t="s">
        <v>14</v>
      </c>
      <c r="C32" s="1" t="s">
        <v>85</v>
      </c>
      <c r="D32" s="16">
        <v>44131</v>
      </c>
      <c r="E32" s="11">
        <v>15</v>
      </c>
      <c r="F32" s="11">
        <v>15</v>
      </c>
    </row>
    <row r="33" spans="1:6" x14ac:dyDescent="0.25">
      <c r="A33" s="10">
        <f>+A31+1</f>
        <v>26</v>
      </c>
      <c r="B33" s="12" t="s">
        <v>16</v>
      </c>
      <c r="C33" s="1" t="s">
        <v>85</v>
      </c>
      <c r="D33" s="16">
        <v>43836</v>
      </c>
      <c r="E33" s="11">
        <v>35</v>
      </c>
      <c r="F33" s="11">
        <v>29.895833337999999</v>
      </c>
    </row>
    <row r="34" spans="1:6" x14ac:dyDescent="0.25">
      <c r="A34" s="10">
        <f t="shared" si="0"/>
        <v>27</v>
      </c>
      <c r="B34" s="12" t="s">
        <v>25</v>
      </c>
      <c r="C34" s="1" t="s">
        <v>85</v>
      </c>
      <c r="D34" s="16">
        <v>43894</v>
      </c>
      <c r="E34" s="11">
        <v>20</v>
      </c>
      <c r="F34" s="11">
        <v>14.999999937</v>
      </c>
    </row>
    <row r="35" spans="1:6" x14ac:dyDescent="0.25">
      <c r="A35" s="10">
        <f t="shared" si="0"/>
        <v>28</v>
      </c>
      <c r="B35" s="12" t="s">
        <v>26</v>
      </c>
      <c r="C35" s="1" t="s">
        <v>85</v>
      </c>
      <c r="D35" s="16">
        <v>43886</v>
      </c>
      <c r="E35" s="11">
        <v>10</v>
      </c>
      <c r="F35" s="11">
        <v>6.6666666719999998</v>
      </c>
    </row>
    <row r="36" spans="1:6" x14ac:dyDescent="0.25">
      <c r="A36" s="10">
        <f t="shared" si="0"/>
        <v>29</v>
      </c>
      <c r="B36" s="12" t="s">
        <v>27</v>
      </c>
      <c r="C36" s="1" t="s">
        <v>85</v>
      </c>
      <c r="D36" s="16">
        <v>43963</v>
      </c>
      <c r="E36" s="11">
        <v>15</v>
      </c>
      <c r="F36" s="11">
        <v>15</v>
      </c>
    </row>
    <row r="37" spans="1:6" x14ac:dyDescent="0.25">
      <c r="A37" s="10">
        <f t="shared" si="0"/>
        <v>30</v>
      </c>
      <c r="B37" s="12" t="s">
        <v>20</v>
      </c>
      <c r="C37" s="12" t="s">
        <v>86</v>
      </c>
      <c r="D37" s="16">
        <v>43990</v>
      </c>
      <c r="E37" s="11">
        <v>10</v>
      </c>
      <c r="F37" s="11">
        <v>10</v>
      </c>
    </row>
    <row r="38" spans="1:6" x14ac:dyDescent="0.25">
      <c r="A38" s="10">
        <f t="shared" si="0"/>
        <v>31</v>
      </c>
      <c r="B38" s="12" t="s">
        <v>28</v>
      </c>
      <c r="C38" s="12" t="s">
        <v>86</v>
      </c>
      <c r="D38" s="16">
        <v>43984</v>
      </c>
      <c r="E38" s="11">
        <v>50</v>
      </c>
      <c r="F38" s="11">
        <v>50</v>
      </c>
    </row>
    <row r="39" spans="1:6" x14ac:dyDescent="0.25">
      <c r="A39" s="10">
        <f t="shared" si="0"/>
        <v>32</v>
      </c>
      <c r="B39" s="12" t="s">
        <v>29</v>
      </c>
      <c r="C39" s="12" t="s">
        <v>86</v>
      </c>
      <c r="D39" s="18">
        <v>43998</v>
      </c>
      <c r="E39" s="11">
        <v>50</v>
      </c>
      <c r="F39" s="11">
        <v>50</v>
      </c>
    </row>
    <row r="40" spans="1:6" x14ac:dyDescent="0.25">
      <c r="A40" s="10">
        <f t="shared" si="0"/>
        <v>33</v>
      </c>
      <c r="B40" s="12" t="s">
        <v>30</v>
      </c>
      <c r="C40" s="12" t="s">
        <v>86</v>
      </c>
      <c r="D40" s="16">
        <v>44000</v>
      </c>
      <c r="E40" s="11">
        <v>25</v>
      </c>
      <c r="F40" s="11">
        <v>25</v>
      </c>
    </row>
    <row r="41" spans="1:6" x14ac:dyDescent="0.25">
      <c r="A41" s="10">
        <f t="shared" si="0"/>
        <v>34</v>
      </c>
      <c r="B41" s="12" t="s">
        <v>31</v>
      </c>
      <c r="C41" s="12" t="s">
        <v>86</v>
      </c>
      <c r="D41" s="16">
        <v>44004</v>
      </c>
      <c r="E41" s="11">
        <v>25</v>
      </c>
      <c r="F41" s="11">
        <v>25</v>
      </c>
    </row>
    <row r="42" spans="1:6" x14ac:dyDescent="0.25">
      <c r="A42" s="10">
        <f t="shared" si="0"/>
        <v>35</v>
      </c>
      <c r="B42" s="12" t="s">
        <v>32</v>
      </c>
      <c r="C42" s="12" t="s">
        <v>86</v>
      </c>
      <c r="D42" s="16">
        <v>44008</v>
      </c>
      <c r="E42" s="11">
        <v>50</v>
      </c>
      <c r="F42" s="11">
        <v>50</v>
      </c>
    </row>
    <row r="43" spans="1:6" x14ac:dyDescent="0.25">
      <c r="A43" s="10">
        <f t="shared" si="0"/>
        <v>36</v>
      </c>
      <c r="B43" s="12" t="s">
        <v>33</v>
      </c>
      <c r="C43" s="1" t="s">
        <v>85</v>
      </c>
      <c r="D43" s="16">
        <v>43997</v>
      </c>
      <c r="E43" s="11">
        <v>4.5</v>
      </c>
      <c r="F43" s="11">
        <v>4.5</v>
      </c>
    </row>
    <row r="44" spans="1:6" x14ac:dyDescent="0.25">
      <c r="A44" s="10">
        <f t="shared" si="0"/>
        <v>37</v>
      </c>
      <c r="B44" s="12" t="s">
        <v>34</v>
      </c>
      <c r="C44" s="12" t="s">
        <v>86</v>
      </c>
      <c r="D44" s="16">
        <v>44014</v>
      </c>
      <c r="E44" s="11">
        <v>10</v>
      </c>
      <c r="F44" s="11">
        <v>10</v>
      </c>
    </row>
    <row r="45" spans="1:6" x14ac:dyDescent="0.25">
      <c r="A45" s="10">
        <f t="shared" si="0"/>
        <v>38</v>
      </c>
      <c r="B45" s="12" t="s">
        <v>33</v>
      </c>
      <c r="C45" s="12" t="s">
        <v>86</v>
      </c>
      <c r="D45" s="16">
        <v>44025</v>
      </c>
      <c r="E45" s="11">
        <v>75</v>
      </c>
      <c r="F45" s="11">
        <v>75</v>
      </c>
    </row>
    <row r="46" spans="1:6" x14ac:dyDescent="0.25">
      <c r="A46" s="10">
        <f>+A45+1</f>
        <v>39</v>
      </c>
      <c r="B46" s="12" t="s">
        <v>35</v>
      </c>
      <c r="C46" s="12" t="s">
        <v>86</v>
      </c>
      <c r="D46" s="16">
        <v>44054</v>
      </c>
      <c r="E46" s="11">
        <v>25</v>
      </c>
      <c r="F46" s="11">
        <v>25</v>
      </c>
    </row>
    <row r="47" spans="1:6" x14ac:dyDescent="0.25">
      <c r="A47" s="10">
        <v>40</v>
      </c>
      <c r="B47" s="12" t="s">
        <v>36</v>
      </c>
      <c r="C47" s="1" t="s">
        <v>85</v>
      </c>
      <c r="D47" s="16">
        <v>44091</v>
      </c>
      <c r="E47" s="11">
        <v>20</v>
      </c>
      <c r="F47" s="11">
        <v>19.333333333999999</v>
      </c>
    </row>
    <row r="48" spans="1:6" x14ac:dyDescent="0.25">
      <c r="A48" s="10">
        <v>41</v>
      </c>
      <c r="B48" s="12" t="s">
        <v>19</v>
      </c>
      <c r="C48" s="1" t="s">
        <v>85</v>
      </c>
      <c r="D48" s="16">
        <v>44098</v>
      </c>
      <c r="E48" s="11">
        <v>25</v>
      </c>
      <c r="F48" s="11">
        <v>24.166666666999998</v>
      </c>
    </row>
    <row r="49" spans="1:6" x14ac:dyDescent="0.25">
      <c r="A49" s="10"/>
      <c r="B49" s="12"/>
      <c r="C49" s="12"/>
      <c r="D49" s="16"/>
      <c r="E49" s="11"/>
      <c r="F49" s="11"/>
    </row>
    <row r="50" spans="1:6" x14ac:dyDescent="0.25">
      <c r="A50" s="19"/>
      <c r="B50" s="20" t="s">
        <v>37</v>
      </c>
      <c r="C50" s="20"/>
      <c r="D50" s="21"/>
      <c r="E50" s="9">
        <f>SUM(E5:E48)</f>
        <v>1022.4</v>
      </c>
      <c r="F50" s="9">
        <f>SUM(F5:F48)</f>
        <v>752.01265865599999</v>
      </c>
    </row>
    <row r="51" spans="1:6" x14ac:dyDescent="0.25">
      <c r="A51" s="10"/>
      <c r="B51" s="1"/>
      <c r="C51" s="1"/>
      <c r="D51" s="16"/>
      <c r="E51" s="11"/>
      <c r="F51" s="5"/>
    </row>
    <row r="52" spans="1:6" x14ac:dyDescent="0.25">
      <c r="A52" s="20"/>
      <c r="B52" s="20" t="s">
        <v>38</v>
      </c>
      <c r="C52" s="7" t="s">
        <v>84</v>
      </c>
      <c r="D52" s="21"/>
      <c r="E52" s="22"/>
      <c r="F52" s="23"/>
    </row>
    <row r="53" spans="1:6" x14ac:dyDescent="0.25">
      <c r="A53" s="10">
        <v>1</v>
      </c>
      <c r="B53" s="24" t="s">
        <v>39</v>
      </c>
      <c r="C53" s="1" t="s">
        <v>85</v>
      </c>
      <c r="D53" s="16">
        <v>42632</v>
      </c>
      <c r="E53" s="11">
        <v>15</v>
      </c>
      <c r="F53" s="11">
        <v>4.75</v>
      </c>
    </row>
    <row r="54" spans="1:6" x14ac:dyDescent="0.25">
      <c r="A54" s="10">
        <f>A53+1</f>
        <v>2</v>
      </c>
      <c r="B54" s="24" t="s">
        <v>39</v>
      </c>
      <c r="C54" s="1" t="s">
        <v>85</v>
      </c>
      <c r="D54" s="15">
        <v>43994</v>
      </c>
      <c r="E54" s="11">
        <v>50</v>
      </c>
      <c r="F54" s="11">
        <v>33.5</v>
      </c>
    </row>
    <row r="55" spans="1:6" x14ac:dyDescent="0.25">
      <c r="A55" s="10">
        <f t="shared" ref="A55:A72" si="1">A54+1</f>
        <v>3</v>
      </c>
      <c r="B55" s="24" t="s">
        <v>40</v>
      </c>
      <c r="C55" s="1" t="s">
        <v>85</v>
      </c>
      <c r="D55" s="15">
        <v>44022</v>
      </c>
      <c r="E55" s="11">
        <v>50</v>
      </c>
      <c r="F55" s="11">
        <v>45</v>
      </c>
    </row>
    <row r="56" spans="1:6" x14ac:dyDescent="0.25">
      <c r="A56" s="10">
        <f t="shared" si="1"/>
        <v>4</v>
      </c>
      <c r="B56" s="24" t="s">
        <v>41</v>
      </c>
      <c r="C56" s="1" t="s">
        <v>85</v>
      </c>
      <c r="D56" s="16">
        <v>43017</v>
      </c>
      <c r="E56" s="11">
        <v>7.5</v>
      </c>
      <c r="F56" s="11">
        <v>0.24326510000000001</v>
      </c>
    </row>
    <row r="57" spans="1:6" x14ac:dyDescent="0.25">
      <c r="A57" s="10">
        <f t="shared" si="1"/>
        <v>5</v>
      </c>
      <c r="B57" s="24" t="s">
        <v>41</v>
      </c>
      <c r="C57" s="1" t="s">
        <v>85</v>
      </c>
      <c r="D57" s="16">
        <v>43187</v>
      </c>
      <c r="E57" s="11">
        <v>20</v>
      </c>
      <c r="F57" s="11">
        <v>3.1761777000000002</v>
      </c>
    </row>
    <row r="58" spans="1:6" x14ac:dyDescent="0.25">
      <c r="A58" s="10">
        <f t="shared" si="1"/>
        <v>6</v>
      </c>
      <c r="B58" s="24" t="s">
        <v>41</v>
      </c>
      <c r="C58" s="1" t="s">
        <v>85</v>
      </c>
      <c r="D58" s="16">
        <v>43882</v>
      </c>
      <c r="E58" s="11">
        <v>22</v>
      </c>
      <c r="F58" s="11">
        <v>18.280424</v>
      </c>
    </row>
    <row r="59" spans="1:6" x14ac:dyDescent="0.25">
      <c r="A59" s="10">
        <f t="shared" si="1"/>
        <v>7</v>
      </c>
      <c r="B59" s="1" t="s">
        <v>42</v>
      </c>
      <c r="C59" s="1" t="s">
        <v>85</v>
      </c>
      <c r="D59" s="16">
        <v>43006</v>
      </c>
      <c r="E59" s="11">
        <v>20</v>
      </c>
      <c r="F59" s="11">
        <v>2.5640995000000002</v>
      </c>
    </row>
    <row r="60" spans="1:6" x14ac:dyDescent="0.25">
      <c r="A60" s="10">
        <f t="shared" si="1"/>
        <v>8</v>
      </c>
      <c r="B60" s="1" t="s">
        <v>43</v>
      </c>
      <c r="C60" s="1" t="s">
        <v>85</v>
      </c>
      <c r="D60" s="16">
        <v>43522</v>
      </c>
      <c r="E60" s="11">
        <v>25</v>
      </c>
      <c r="F60" s="11">
        <v>11.1111114</v>
      </c>
    </row>
    <row r="61" spans="1:6" x14ac:dyDescent="0.25">
      <c r="A61" s="10">
        <f t="shared" si="1"/>
        <v>9</v>
      </c>
      <c r="B61" s="1" t="s">
        <v>44</v>
      </c>
      <c r="C61" s="1" t="s">
        <v>85</v>
      </c>
      <c r="D61" s="16">
        <v>43888</v>
      </c>
      <c r="E61" s="11">
        <v>25</v>
      </c>
      <c r="F61" s="11">
        <v>19.4444439</v>
      </c>
    </row>
    <row r="62" spans="1:6" x14ac:dyDescent="0.25">
      <c r="A62" s="10">
        <f t="shared" si="1"/>
        <v>10</v>
      </c>
      <c r="B62" s="1" t="s">
        <v>45</v>
      </c>
      <c r="C62" s="1" t="s">
        <v>85</v>
      </c>
      <c r="D62" s="16">
        <v>42984</v>
      </c>
      <c r="E62" s="11">
        <v>15</v>
      </c>
      <c r="F62" s="11">
        <v>4.6812226460000002</v>
      </c>
    </row>
    <row r="63" spans="1:6" x14ac:dyDescent="0.25">
      <c r="A63" s="10">
        <f t="shared" si="1"/>
        <v>11</v>
      </c>
      <c r="B63" s="1" t="s">
        <v>45</v>
      </c>
      <c r="C63" s="1" t="s">
        <v>85</v>
      </c>
      <c r="D63" s="16">
        <v>43487</v>
      </c>
      <c r="E63" s="25">
        <v>7.75</v>
      </c>
      <c r="F63" s="11">
        <v>5.4747359619999996</v>
      </c>
    </row>
    <row r="64" spans="1:6" x14ac:dyDescent="0.25">
      <c r="A64" s="10">
        <f t="shared" si="1"/>
        <v>12</v>
      </c>
      <c r="B64" s="1" t="s">
        <v>46</v>
      </c>
      <c r="C64" s="1" t="s">
        <v>85</v>
      </c>
      <c r="D64" s="16">
        <v>43903</v>
      </c>
      <c r="E64" s="25">
        <v>20</v>
      </c>
      <c r="F64" s="11">
        <v>17.499999899999999</v>
      </c>
    </row>
    <row r="65" spans="1:6" x14ac:dyDescent="0.25">
      <c r="A65" s="10">
        <f t="shared" si="1"/>
        <v>13</v>
      </c>
      <c r="B65" s="1" t="s">
        <v>47</v>
      </c>
      <c r="C65" s="1" t="s">
        <v>85</v>
      </c>
      <c r="D65" s="16">
        <v>43055</v>
      </c>
      <c r="E65" s="11">
        <v>25</v>
      </c>
      <c r="F65" s="11">
        <v>5.3571426000000004</v>
      </c>
    </row>
    <row r="66" spans="1:6" x14ac:dyDescent="0.25">
      <c r="A66" s="10">
        <f t="shared" si="1"/>
        <v>14</v>
      </c>
      <c r="B66" s="1" t="s">
        <v>48</v>
      </c>
      <c r="C66" s="1" t="s">
        <v>85</v>
      </c>
      <c r="D66" s="16">
        <v>43522</v>
      </c>
      <c r="E66" s="11">
        <v>50</v>
      </c>
      <c r="F66" s="11">
        <v>25.8444714</v>
      </c>
    </row>
    <row r="67" spans="1:6" x14ac:dyDescent="0.25">
      <c r="A67" s="10">
        <f t="shared" si="1"/>
        <v>15</v>
      </c>
      <c r="B67" s="1" t="s">
        <v>49</v>
      </c>
      <c r="C67" s="1" t="s">
        <v>85</v>
      </c>
      <c r="D67" s="16">
        <v>43092</v>
      </c>
      <c r="E67" s="11">
        <v>15</v>
      </c>
      <c r="F67" s="11">
        <v>2.6182098379999998</v>
      </c>
    </row>
    <row r="68" spans="1:6" x14ac:dyDescent="0.25">
      <c r="A68" s="10">
        <f t="shared" si="1"/>
        <v>16</v>
      </c>
      <c r="B68" s="1" t="s">
        <v>50</v>
      </c>
      <c r="C68" s="1" t="s">
        <v>85</v>
      </c>
      <c r="D68" s="16">
        <v>43099</v>
      </c>
      <c r="E68" s="11">
        <v>10</v>
      </c>
      <c r="F68" s="11">
        <v>0.96127810000000002</v>
      </c>
    </row>
    <row r="69" spans="1:6" x14ac:dyDescent="0.25">
      <c r="A69" s="10">
        <f t="shared" si="1"/>
        <v>17</v>
      </c>
      <c r="B69" s="1" t="s">
        <v>51</v>
      </c>
      <c r="C69" s="1" t="s">
        <v>85</v>
      </c>
      <c r="D69" s="16">
        <v>43248</v>
      </c>
      <c r="E69" s="11">
        <v>5</v>
      </c>
      <c r="F69" s="11">
        <v>1.1110795</v>
      </c>
    </row>
    <row r="70" spans="1:6" x14ac:dyDescent="0.25">
      <c r="A70" s="10">
        <f t="shared" si="1"/>
        <v>18</v>
      </c>
      <c r="B70" s="1" t="s">
        <v>49</v>
      </c>
      <c r="C70" s="1" t="s">
        <v>85</v>
      </c>
      <c r="D70" s="16">
        <v>43308</v>
      </c>
      <c r="E70" s="11">
        <v>5</v>
      </c>
      <c r="F70" s="11">
        <v>1.8024067930000001</v>
      </c>
    </row>
    <row r="71" spans="1:6" x14ac:dyDescent="0.25">
      <c r="A71" s="10">
        <f t="shared" si="1"/>
        <v>19</v>
      </c>
      <c r="B71" s="1" t="s">
        <v>52</v>
      </c>
      <c r="C71" s="1" t="s">
        <v>85</v>
      </c>
      <c r="D71" s="16">
        <v>43362</v>
      </c>
      <c r="E71" s="11">
        <v>20</v>
      </c>
      <c r="F71" s="11">
        <v>7.3750634379999997</v>
      </c>
    </row>
    <row r="72" spans="1:6" x14ac:dyDescent="0.25">
      <c r="A72" s="10">
        <f t="shared" si="1"/>
        <v>20</v>
      </c>
      <c r="B72" s="1" t="s">
        <v>53</v>
      </c>
      <c r="C72" s="1" t="s">
        <v>85</v>
      </c>
      <c r="D72" s="16">
        <v>43552</v>
      </c>
      <c r="E72" s="11">
        <v>10</v>
      </c>
      <c r="F72" s="11">
        <v>5.9492557579999996</v>
      </c>
    </row>
    <row r="73" spans="1:6" x14ac:dyDescent="0.25">
      <c r="A73" s="19"/>
      <c r="B73" s="20" t="s">
        <v>54</v>
      </c>
      <c r="C73" s="20"/>
      <c r="D73" s="21"/>
      <c r="E73" s="23">
        <f>SUBTOTAL(9,E53:E72)</f>
        <v>417.25</v>
      </c>
      <c r="F73" s="23">
        <f>SUBTOTAL(9,F53:F72)</f>
        <v>216.74438753500002</v>
      </c>
    </row>
    <row r="74" spans="1:6" x14ac:dyDescent="0.25">
      <c r="A74" s="26"/>
      <c r="B74" s="2" t="s">
        <v>55</v>
      </c>
      <c r="C74" s="2"/>
      <c r="D74" s="28"/>
      <c r="E74" s="29">
        <f>E73+E50</f>
        <v>1439.65</v>
      </c>
      <c r="F74" s="30">
        <f>F73+F50</f>
        <v>968.75704619099997</v>
      </c>
    </row>
    <row r="75" spans="1:6" x14ac:dyDescent="0.25">
      <c r="A75" s="10"/>
      <c r="B75" s="31"/>
      <c r="C75" s="31"/>
      <c r="D75" s="32"/>
      <c r="E75" s="33"/>
      <c r="F75" s="34"/>
    </row>
    <row r="76" spans="1:6" x14ac:dyDescent="0.25">
      <c r="A76" s="2" t="s">
        <v>56</v>
      </c>
      <c r="B76" s="2"/>
      <c r="C76" s="2"/>
      <c r="D76" s="28"/>
      <c r="E76" s="35"/>
      <c r="F76" s="36"/>
    </row>
    <row r="77" spans="1:6" ht="28.5" x14ac:dyDescent="0.25">
      <c r="A77" s="7" t="s">
        <v>4</v>
      </c>
      <c r="B77" s="7" t="s">
        <v>5</v>
      </c>
      <c r="C77" s="7" t="s">
        <v>84</v>
      </c>
      <c r="D77" s="7" t="s">
        <v>6</v>
      </c>
      <c r="E77" s="8" t="s">
        <v>7</v>
      </c>
      <c r="F77" s="9" t="str">
        <f>F4</f>
        <v>O/s as on 31.10.2020</v>
      </c>
    </row>
    <row r="78" spans="1:6" x14ac:dyDescent="0.25">
      <c r="A78" s="10">
        <v>1</v>
      </c>
      <c r="B78" s="1" t="s">
        <v>20</v>
      </c>
      <c r="C78" s="1" t="s">
        <v>87</v>
      </c>
      <c r="D78" s="37">
        <v>41199</v>
      </c>
      <c r="E78" s="11">
        <v>14</v>
      </c>
      <c r="F78" s="11">
        <f>28597/10^7</f>
        <v>2.8597000000000002E-3</v>
      </c>
    </row>
    <row r="79" spans="1:6" x14ac:dyDescent="0.25">
      <c r="A79" s="10"/>
      <c r="B79" s="1" t="s">
        <v>20</v>
      </c>
      <c r="C79" s="1" t="s">
        <v>88</v>
      </c>
      <c r="D79" s="37"/>
      <c r="E79" s="11">
        <v>1</v>
      </c>
      <c r="F79" s="11">
        <f>590150.43/10^7</f>
        <v>5.9015043000000003E-2</v>
      </c>
    </row>
    <row r="80" spans="1:6" x14ac:dyDescent="0.25">
      <c r="A80" s="10">
        <f>+A78+1</f>
        <v>2</v>
      </c>
      <c r="B80" s="1" t="s">
        <v>33</v>
      </c>
      <c r="C80" s="1" t="s">
        <v>88</v>
      </c>
      <c r="D80" s="37">
        <v>40862</v>
      </c>
      <c r="E80" s="11">
        <v>6</v>
      </c>
      <c r="F80" s="11">
        <f>40804426.75/10^7</f>
        <v>4.0804426749999996</v>
      </c>
    </row>
    <row r="81" spans="1:6" x14ac:dyDescent="0.25">
      <c r="A81" s="10">
        <f t="shared" ref="A81:A85" si="2">+A80+1</f>
        <v>3</v>
      </c>
      <c r="B81" s="1" t="s">
        <v>57</v>
      </c>
      <c r="C81" s="1" t="s">
        <v>87</v>
      </c>
      <c r="D81" s="37">
        <v>42604</v>
      </c>
      <c r="E81" s="11">
        <v>39</v>
      </c>
      <c r="F81" s="11">
        <v>39</v>
      </c>
    </row>
    <row r="82" spans="1:6" x14ac:dyDescent="0.25">
      <c r="A82" s="10">
        <f t="shared" si="2"/>
        <v>4</v>
      </c>
      <c r="B82" s="1" t="s">
        <v>10</v>
      </c>
      <c r="C82" s="1" t="s">
        <v>88</v>
      </c>
      <c r="D82" s="16">
        <v>42271</v>
      </c>
      <c r="E82" s="11">
        <v>5</v>
      </c>
      <c r="F82" s="11">
        <f>788268.91/10^7</f>
        <v>7.882689100000001E-2</v>
      </c>
    </row>
    <row r="83" spans="1:6" x14ac:dyDescent="0.25">
      <c r="A83" s="10">
        <f t="shared" si="2"/>
        <v>5</v>
      </c>
      <c r="B83" s="12" t="s">
        <v>11</v>
      </c>
      <c r="C83" s="12" t="s">
        <v>88</v>
      </c>
      <c r="D83" s="16">
        <v>43145</v>
      </c>
      <c r="E83" s="14">
        <v>10</v>
      </c>
      <c r="F83" s="11">
        <f>683579.81/10^7</f>
        <v>6.8357981000000012E-2</v>
      </c>
    </row>
    <row r="84" spans="1:6" x14ac:dyDescent="0.25">
      <c r="A84" s="10">
        <f t="shared" si="2"/>
        <v>6</v>
      </c>
      <c r="B84" s="1" t="s">
        <v>58</v>
      </c>
      <c r="C84" s="1" t="s">
        <v>88</v>
      </c>
      <c r="D84" s="16">
        <v>42822</v>
      </c>
      <c r="E84" s="11">
        <v>32.85</v>
      </c>
      <c r="F84" s="11">
        <v>0</v>
      </c>
    </row>
    <row r="85" spans="1:6" x14ac:dyDescent="0.25">
      <c r="A85" s="10">
        <f t="shared" si="2"/>
        <v>7</v>
      </c>
      <c r="B85" s="1" t="s">
        <v>59</v>
      </c>
      <c r="C85" s="1" t="s">
        <v>88</v>
      </c>
      <c r="D85" s="16">
        <v>42816</v>
      </c>
      <c r="E85" s="11">
        <v>5</v>
      </c>
      <c r="F85" s="11">
        <f>559881.7/10^7</f>
        <v>5.5988169999999997E-2</v>
      </c>
    </row>
    <row r="86" spans="1:6" x14ac:dyDescent="0.25">
      <c r="A86" s="10">
        <f>+A85+1</f>
        <v>8</v>
      </c>
      <c r="B86" s="1" t="s">
        <v>60</v>
      </c>
      <c r="C86" s="1" t="s">
        <v>87</v>
      </c>
      <c r="D86" s="16">
        <v>43248</v>
      </c>
      <c r="E86" s="11">
        <v>10</v>
      </c>
      <c r="F86" s="11">
        <v>0</v>
      </c>
    </row>
    <row r="87" spans="1:6" x14ac:dyDescent="0.25">
      <c r="A87" s="10">
        <v>9</v>
      </c>
      <c r="B87" s="1" t="s">
        <v>61</v>
      </c>
      <c r="C87" s="1" t="s">
        <v>87</v>
      </c>
      <c r="D87" s="16">
        <v>43836</v>
      </c>
      <c r="E87" s="11">
        <v>10</v>
      </c>
      <c r="F87" s="11">
        <v>10</v>
      </c>
    </row>
    <row r="88" spans="1:6" x14ac:dyDescent="0.25">
      <c r="A88" s="10">
        <v>10</v>
      </c>
      <c r="B88" s="1" t="s">
        <v>62</v>
      </c>
      <c r="C88" s="1" t="s">
        <v>88</v>
      </c>
      <c r="D88" s="16">
        <v>44098</v>
      </c>
      <c r="E88" s="11">
        <v>5</v>
      </c>
      <c r="F88" s="11">
        <v>0</v>
      </c>
    </row>
    <row r="89" spans="1:6" x14ac:dyDescent="0.25">
      <c r="A89" s="10">
        <v>11</v>
      </c>
      <c r="B89" s="1" t="s">
        <v>63</v>
      </c>
      <c r="C89" s="1" t="s">
        <v>88</v>
      </c>
      <c r="D89" s="16">
        <v>44131</v>
      </c>
      <c r="E89" s="11">
        <f>5000000/10^7</f>
        <v>0.5</v>
      </c>
      <c r="F89" s="11">
        <v>0</v>
      </c>
    </row>
    <row r="90" spans="1:6" x14ac:dyDescent="0.25">
      <c r="A90" s="10"/>
      <c r="B90" s="20" t="s">
        <v>64</v>
      </c>
      <c r="C90" s="20"/>
      <c r="D90" s="21"/>
      <c r="E90" s="9">
        <f>SUM(E78:E89)</f>
        <v>138.35</v>
      </c>
      <c r="F90" s="9">
        <f>SUM(F78:F89)</f>
        <v>53.345490459999994</v>
      </c>
    </row>
    <row r="91" spans="1:6" x14ac:dyDescent="0.25">
      <c r="A91" s="10"/>
      <c r="B91" s="1"/>
      <c r="C91" s="1"/>
      <c r="D91" s="4"/>
      <c r="E91" s="11"/>
      <c r="F91" s="38"/>
    </row>
    <row r="92" spans="1:6" x14ac:dyDescent="0.25">
      <c r="A92" s="2" t="s">
        <v>65</v>
      </c>
      <c r="B92" s="2"/>
      <c r="C92" s="2"/>
      <c r="D92" s="28"/>
      <c r="E92" s="27"/>
      <c r="F92" s="39"/>
    </row>
    <row r="93" spans="1:6" ht="28.5" x14ac:dyDescent="0.25">
      <c r="A93" s="7" t="s">
        <v>4</v>
      </c>
      <c r="B93" s="7" t="s">
        <v>5</v>
      </c>
      <c r="C93" s="7" t="s">
        <v>84</v>
      </c>
      <c r="D93" s="7" t="s">
        <v>6</v>
      </c>
      <c r="E93" s="8" t="s">
        <v>7</v>
      </c>
      <c r="F93" s="9" t="str">
        <f>+F77</f>
        <v>O/s as on 31.10.2020</v>
      </c>
    </row>
    <row r="94" spans="1:6" x14ac:dyDescent="0.25">
      <c r="A94" s="10">
        <v>1</v>
      </c>
      <c r="B94" s="1" t="s">
        <v>66</v>
      </c>
      <c r="C94" s="1" t="s">
        <v>86</v>
      </c>
      <c r="D94" s="16">
        <v>43235</v>
      </c>
      <c r="E94" s="11">
        <v>25</v>
      </c>
      <c r="F94" s="11">
        <v>25</v>
      </c>
    </row>
    <row r="95" spans="1:6" x14ac:dyDescent="0.25">
      <c r="A95" s="10">
        <f>A94+1</f>
        <v>2</v>
      </c>
      <c r="B95" s="1" t="s">
        <v>67</v>
      </c>
      <c r="C95" s="1" t="s">
        <v>86</v>
      </c>
      <c r="D95" s="16">
        <v>43455</v>
      </c>
      <c r="E95" s="11">
        <v>50</v>
      </c>
      <c r="F95" s="11">
        <v>50</v>
      </c>
    </row>
    <row r="96" spans="1:6" x14ac:dyDescent="0.25">
      <c r="A96" s="10">
        <f t="shared" ref="A96:A104" si="3">A95+1</f>
        <v>3</v>
      </c>
      <c r="B96" s="1" t="s">
        <v>68</v>
      </c>
      <c r="C96" s="1" t="s">
        <v>86</v>
      </c>
      <c r="D96" s="16">
        <v>43678</v>
      </c>
      <c r="E96" s="11">
        <v>300</v>
      </c>
      <c r="F96" s="11">
        <v>150</v>
      </c>
    </row>
    <row r="97" spans="1:6" x14ac:dyDescent="0.25">
      <c r="A97" s="10">
        <f t="shared" si="3"/>
        <v>4</v>
      </c>
      <c r="B97" s="1" t="s">
        <v>69</v>
      </c>
      <c r="C97" s="1" t="s">
        <v>86</v>
      </c>
      <c r="D97" s="16">
        <v>43690</v>
      </c>
      <c r="E97" s="11">
        <v>10</v>
      </c>
      <c r="F97" s="11">
        <v>10</v>
      </c>
    </row>
    <row r="98" spans="1:6" x14ac:dyDescent="0.25">
      <c r="A98" s="10">
        <f t="shared" si="3"/>
        <v>5</v>
      </c>
      <c r="B98" s="1" t="s">
        <v>70</v>
      </c>
      <c r="C98" s="1" t="s">
        <v>86</v>
      </c>
      <c r="D98" s="16">
        <v>43823</v>
      </c>
      <c r="E98" s="11">
        <v>86</v>
      </c>
      <c r="F98" s="11">
        <v>86</v>
      </c>
    </row>
    <row r="99" spans="1:6" x14ac:dyDescent="0.25">
      <c r="A99" s="10">
        <f t="shared" si="3"/>
        <v>6</v>
      </c>
      <c r="B99" s="1" t="s">
        <v>70</v>
      </c>
      <c r="C99" s="1" t="s">
        <v>86</v>
      </c>
      <c r="D99" s="16">
        <v>44103</v>
      </c>
      <c r="E99" s="11">
        <v>70</v>
      </c>
      <c r="F99" s="11">
        <v>70</v>
      </c>
    </row>
    <row r="100" spans="1:6" x14ac:dyDescent="0.25">
      <c r="A100" s="10">
        <f t="shared" si="3"/>
        <v>7</v>
      </c>
      <c r="B100" s="1" t="s">
        <v>71</v>
      </c>
      <c r="C100" s="1" t="s">
        <v>86</v>
      </c>
      <c r="D100" s="16">
        <v>43810</v>
      </c>
      <c r="E100" s="11">
        <v>290</v>
      </c>
      <c r="F100" s="11">
        <v>290</v>
      </c>
    </row>
    <row r="101" spans="1:6" x14ac:dyDescent="0.25">
      <c r="A101" s="10">
        <f t="shared" si="3"/>
        <v>8</v>
      </c>
      <c r="B101" s="1" t="s">
        <v>72</v>
      </c>
      <c r="C101" s="1" t="s">
        <v>86</v>
      </c>
      <c r="D101" s="16">
        <v>43620</v>
      </c>
      <c r="E101" s="11">
        <v>36.65</v>
      </c>
      <c r="F101" s="11">
        <v>36.65</v>
      </c>
    </row>
    <row r="102" spans="1:6" x14ac:dyDescent="0.25">
      <c r="A102" s="10">
        <f t="shared" si="3"/>
        <v>9</v>
      </c>
      <c r="B102" s="1" t="s">
        <v>73</v>
      </c>
      <c r="C102" s="1" t="s">
        <v>86</v>
      </c>
      <c r="D102" s="16">
        <v>43839</v>
      </c>
      <c r="E102" s="11">
        <v>33.6</v>
      </c>
      <c r="F102" s="11">
        <v>33.6</v>
      </c>
    </row>
    <row r="103" spans="1:6" x14ac:dyDescent="0.25">
      <c r="A103" s="10">
        <f t="shared" si="3"/>
        <v>10</v>
      </c>
      <c r="B103" s="1" t="s">
        <v>53</v>
      </c>
      <c r="C103" s="1" t="s">
        <v>86</v>
      </c>
      <c r="D103" s="16">
        <v>43994</v>
      </c>
      <c r="E103" s="11">
        <v>20</v>
      </c>
      <c r="F103" s="11">
        <v>17.7218351</v>
      </c>
    </row>
    <row r="104" spans="1:6" x14ac:dyDescent="0.25">
      <c r="A104" s="10">
        <f t="shared" si="3"/>
        <v>11</v>
      </c>
      <c r="B104" s="1" t="s">
        <v>74</v>
      </c>
      <c r="C104" s="1" t="s">
        <v>86</v>
      </c>
      <c r="D104" s="16">
        <v>44132</v>
      </c>
      <c r="E104" s="11">
        <v>55</v>
      </c>
      <c r="F104" s="5">
        <v>53.9</v>
      </c>
    </row>
    <row r="105" spans="1:6" x14ac:dyDescent="0.25">
      <c r="A105" s="19"/>
      <c r="B105" s="20" t="s">
        <v>75</v>
      </c>
      <c r="C105" s="20"/>
      <c r="D105" s="21"/>
      <c r="E105" s="40">
        <f>SUM(E94:E104)</f>
        <v>976.25</v>
      </c>
      <c r="F105" s="40">
        <f>SUM(F94:F104)</f>
        <v>822.8718351</v>
      </c>
    </row>
    <row r="106" spans="1:6" x14ac:dyDescent="0.25">
      <c r="A106" s="10"/>
      <c r="B106" s="1"/>
      <c r="C106" s="1"/>
      <c r="D106" s="4"/>
      <c r="E106" s="3"/>
      <c r="F106" s="5"/>
    </row>
    <row r="107" spans="1:6" x14ac:dyDescent="0.25">
      <c r="A107" s="2" t="s">
        <v>76</v>
      </c>
      <c r="B107" s="2"/>
      <c r="C107" s="2"/>
      <c r="D107" s="28"/>
      <c r="E107" s="27"/>
      <c r="F107" s="30"/>
    </row>
    <row r="108" spans="1:6" ht="28.5" x14ac:dyDescent="0.25">
      <c r="A108" s="7" t="s">
        <v>4</v>
      </c>
      <c r="B108" s="7" t="s">
        <v>5</v>
      </c>
      <c r="C108" s="7"/>
      <c r="D108" s="7" t="s">
        <v>6</v>
      </c>
      <c r="E108" s="8" t="s">
        <v>7</v>
      </c>
      <c r="F108" s="9" t="str">
        <f>+F93</f>
        <v>O/s as on 31.10.2020</v>
      </c>
    </row>
    <row r="109" spans="1:6" x14ac:dyDescent="0.25">
      <c r="A109" s="10">
        <v>1</v>
      </c>
      <c r="B109" s="1" t="s">
        <v>77</v>
      </c>
      <c r="C109" s="1" t="s">
        <v>89</v>
      </c>
      <c r="D109" s="16">
        <v>42642</v>
      </c>
      <c r="E109" s="11">
        <v>20</v>
      </c>
      <c r="F109" s="11">
        <v>20</v>
      </c>
    </row>
    <row r="110" spans="1:6" x14ac:dyDescent="0.25">
      <c r="A110" s="10">
        <v>2</v>
      </c>
      <c r="B110" s="1" t="s">
        <v>78</v>
      </c>
      <c r="C110" s="1" t="s">
        <v>89</v>
      </c>
      <c r="D110" s="16">
        <v>42916</v>
      </c>
      <c r="E110" s="11">
        <v>25</v>
      </c>
      <c r="F110" s="11">
        <v>25</v>
      </c>
    </row>
    <row r="111" spans="1:6" x14ac:dyDescent="0.25">
      <c r="A111" s="19"/>
      <c r="B111" s="20" t="s">
        <v>79</v>
      </c>
      <c r="C111" s="20"/>
      <c r="D111" s="21"/>
      <c r="E111" s="22">
        <f>SUM(E109:E110)</f>
        <v>45</v>
      </c>
      <c r="F111" s="23">
        <f>SUM(F109:F110)</f>
        <v>45</v>
      </c>
    </row>
    <row r="112" spans="1:6" x14ac:dyDescent="0.25">
      <c r="A112" s="10"/>
      <c r="B112" s="1"/>
      <c r="C112" s="1"/>
      <c r="D112" s="4"/>
      <c r="E112" s="11"/>
      <c r="F112" s="5"/>
    </row>
    <row r="113" spans="1:6" x14ac:dyDescent="0.25">
      <c r="A113" s="10"/>
      <c r="B113" s="1"/>
      <c r="C113" s="1"/>
      <c r="D113" s="4"/>
      <c r="E113" s="11"/>
      <c r="F113" s="5"/>
    </row>
    <row r="114" spans="1:6" x14ac:dyDescent="0.25">
      <c r="A114" s="2" t="s">
        <v>80</v>
      </c>
      <c r="B114" s="2"/>
      <c r="C114" s="2"/>
      <c r="D114" s="28"/>
      <c r="E114" s="27"/>
      <c r="F114" s="30"/>
    </row>
    <row r="115" spans="1:6" ht="28.5" x14ac:dyDescent="0.25">
      <c r="A115" s="8" t="s">
        <v>4</v>
      </c>
      <c r="B115" s="7" t="s">
        <v>5</v>
      </c>
      <c r="C115" s="7" t="s">
        <v>84</v>
      </c>
      <c r="D115" s="21" t="s">
        <v>6</v>
      </c>
      <c r="E115" s="22" t="s">
        <v>7</v>
      </c>
      <c r="F115" s="9" t="str">
        <f>F108</f>
        <v>O/s as on 31.10.2020</v>
      </c>
    </row>
    <row r="116" spans="1:6" x14ac:dyDescent="0.25">
      <c r="A116" s="10">
        <v>1</v>
      </c>
      <c r="B116" s="1" t="s">
        <v>81</v>
      </c>
      <c r="C116" s="1" t="s">
        <v>90</v>
      </c>
      <c r="D116" s="16">
        <v>42268</v>
      </c>
      <c r="E116" s="11">
        <v>20</v>
      </c>
      <c r="F116" s="11">
        <v>20</v>
      </c>
    </row>
    <row r="117" spans="1:6" x14ac:dyDescent="0.25">
      <c r="A117" s="10">
        <v>2</v>
      </c>
      <c r="B117" s="1" t="s">
        <v>82</v>
      </c>
      <c r="C117" s="1" t="s">
        <v>91</v>
      </c>
      <c r="D117" s="16">
        <v>42766</v>
      </c>
      <c r="E117" s="11">
        <v>20</v>
      </c>
      <c r="F117" s="11">
        <v>20</v>
      </c>
    </row>
    <row r="118" spans="1:6" x14ac:dyDescent="0.25">
      <c r="A118" s="19"/>
      <c r="B118" s="20" t="s">
        <v>83</v>
      </c>
      <c r="C118" s="20"/>
      <c r="D118" s="21"/>
      <c r="E118" s="22">
        <f>SUM(E116:E117)</f>
        <v>40</v>
      </c>
      <c r="F118" s="23">
        <f>SUM(F116:F117)</f>
        <v>40</v>
      </c>
    </row>
    <row r="120" spans="1:6" x14ac:dyDescent="0.25">
      <c r="F120" s="11">
        <f>SUM(F118,F111,F105,F90,F74)</f>
        <v>1929.974371751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Gupta</dc:creator>
  <cp:lastModifiedBy>Shubham Gupta</cp:lastModifiedBy>
  <dcterms:created xsi:type="dcterms:W3CDTF">2020-11-27T12:02:16Z</dcterms:created>
  <dcterms:modified xsi:type="dcterms:W3CDTF">2020-11-27T12:14:20Z</dcterms:modified>
</cp:coreProperties>
</file>