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noz-zegarrat/Desktop/"/>
    </mc:Choice>
  </mc:AlternateContent>
  <xr:revisionPtr revIDLastSave="0" documentId="8_{871D8D1A-0FE6-D743-8F5A-C8A442AF2C14}" xr6:coauthVersionLast="47" xr6:coauthVersionMax="47" xr10:uidLastSave="{00000000-0000-0000-0000-000000000000}"/>
  <bookViews>
    <workbookView xWindow="41820" yWindow="-1060" windowWidth="27240" windowHeight="14980" firstSheet="4" activeTab="9" xr2:uid="{FFC663B0-F8D5-8541-B2D2-8DA5A7742411}"/>
  </bookViews>
  <sheets>
    <sheet name="Theater Outcomes by Launch Date" sheetId="1" r:id="rId1"/>
    <sheet name="Outcomes Based on Goals" sheetId="2" r:id="rId2"/>
    <sheet name="Kickstarter Data" sheetId="3" r:id="rId3"/>
    <sheet name="Category Statistics" sheetId="4" r:id="rId4"/>
    <sheet name="Subcategory Statistics" sheetId="5" r:id="rId5"/>
    <sheet name="Outcomes by Launch US vs GB" sheetId="6" r:id="rId6"/>
    <sheet name="Subcategory Stats US vs GB" sheetId="7" r:id="rId7"/>
    <sheet name="Outcomes Based on Launched Date" sheetId="8" r:id="rId8"/>
    <sheet name="Edinburgh Research" sheetId="9" r:id="rId9"/>
    <sheet name="Descriptive Statistics" sheetId="10" r:id="rId10"/>
  </sheets>
  <externalReferences>
    <externalReference r:id="rId11"/>
  </externalReferences>
  <definedNames>
    <definedName name="data">'[1]kickstarter data'!$B$1:$V$4115</definedName>
  </definedNames>
  <calcPr calcId="181029"/>
  <pivotCaches>
    <pivotCache cacheId="5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0" l="1"/>
  <c r="B16" i="10"/>
  <c r="C15" i="10"/>
  <c r="C17" i="10" s="1"/>
  <c r="B15" i="10"/>
  <c r="B17" i="10" s="1"/>
  <c r="C14" i="10"/>
  <c r="B14" i="10"/>
  <c r="C13" i="10"/>
  <c r="B13" i="10"/>
  <c r="C12" i="10"/>
  <c r="B12" i="10"/>
  <c r="C6" i="10"/>
  <c r="B6" i="10"/>
  <c r="C5" i="10"/>
  <c r="C7" i="10" s="1"/>
  <c r="B5" i="10"/>
  <c r="B7" i="10" s="1"/>
  <c r="C4" i="10"/>
  <c r="B4" i="10"/>
  <c r="C3" i="10"/>
  <c r="B3" i="10"/>
  <c r="C2" i="10"/>
  <c r="B2" i="10"/>
  <c r="F6" i="9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D2" i="9"/>
  <c r="C2" i="9"/>
  <c r="B2" i="9"/>
  <c r="I8" i="7"/>
  <c r="H8" i="7"/>
  <c r="J8" i="7" s="1"/>
  <c r="J7" i="7"/>
  <c r="J6" i="7"/>
  <c r="W19" i="6"/>
  <c r="V19" i="6"/>
  <c r="Z18" i="6"/>
  <c r="Y18" i="6"/>
  <c r="W18" i="6"/>
  <c r="V18" i="6"/>
  <c r="Z17" i="6"/>
  <c r="Y17" i="6"/>
  <c r="W17" i="6"/>
  <c r="V17" i="6"/>
  <c r="Z16" i="6"/>
  <c r="Y16" i="6"/>
  <c r="W16" i="6"/>
  <c r="V16" i="6"/>
  <c r="Z15" i="6"/>
  <c r="Y15" i="6"/>
  <c r="W15" i="6"/>
  <c r="V15" i="6"/>
  <c r="Z14" i="6"/>
  <c r="Y14" i="6"/>
  <c r="W14" i="6"/>
  <c r="V14" i="6"/>
  <c r="Z13" i="6"/>
  <c r="Y13" i="6"/>
  <c r="W13" i="6"/>
  <c r="V13" i="6"/>
  <c r="Z12" i="6"/>
  <c r="Y12" i="6"/>
  <c r="W12" i="6"/>
  <c r="V12" i="6"/>
  <c r="Z11" i="6"/>
  <c r="Y11" i="6"/>
  <c r="W11" i="6"/>
  <c r="V11" i="6"/>
  <c r="Z10" i="6"/>
  <c r="Y10" i="6"/>
  <c r="W10" i="6"/>
  <c r="V10" i="6"/>
  <c r="Z9" i="6"/>
  <c r="Y9" i="6"/>
  <c r="W9" i="6"/>
  <c r="V9" i="6"/>
  <c r="Z8" i="6"/>
  <c r="Y8" i="6"/>
  <c r="W8" i="6"/>
  <c r="V8" i="6"/>
  <c r="Z7" i="6"/>
  <c r="Y7" i="6"/>
  <c r="W7" i="6"/>
  <c r="V7" i="6"/>
  <c r="I9" i="5"/>
  <c r="H9" i="5"/>
  <c r="J9" i="5" s="1"/>
  <c r="J8" i="5"/>
  <c r="J7" i="5"/>
  <c r="J6" i="5"/>
  <c r="D13" i="2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E8" i="2" s="1"/>
  <c r="H8" i="2" s="1"/>
  <c r="E7" i="2"/>
  <c r="D7" i="2"/>
  <c r="H7" i="2" s="1"/>
  <c r="C7" i="2"/>
  <c r="G7" i="2" s="1"/>
  <c r="B7" i="2"/>
  <c r="F7" i="2" s="1"/>
  <c r="D6" i="2"/>
  <c r="C6" i="2"/>
  <c r="B6" i="2"/>
  <c r="D5" i="2"/>
  <c r="C5" i="2"/>
  <c r="B5" i="2"/>
  <c r="D4" i="2"/>
  <c r="C4" i="2"/>
  <c r="B4" i="2"/>
  <c r="D3" i="2"/>
  <c r="C3" i="2"/>
  <c r="B3" i="2"/>
  <c r="D2" i="2"/>
  <c r="C2" i="2"/>
  <c r="C14" i="2" s="1"/>
  <c r="B2" i="2"/>
  <c r="B14" i="2" s="1"/>
  <c r="G13" i="4"/>
  <c r="G12" i="4"/>
  <c r="G9" i="4"/>
  <c r="G11" i="4"/>
  <c r="G10" i="4"/>
  <c r="G7" i="4"/>
  <c r="G6" i="4"/>
  <c r="G5" i="4"/>
  <c r="H3" i="2" l="1"/>
  <c r="H6" i="2"/>
  <c r="F9" i="2"/>
  <c r="G12" i="2"/>
  <c r="G11" i="2"/>
  <c r="G5" i="2"/>
  <c r="F13" i="2"/>
  <c r="F3" i="2"/>
  <c r="G3" i="2"/>
  <c r="F6" i="2"/>
  <c r="G8" i="2"/>
  <c r="H13" i="2"/>
  <c r="F8" i="2"/>
  <c r="E6" i="2"/>
  <c r="G6" i="2" s="1"/>
  <c r="E5" i="2"/>
  <c r="H5" i="2" s="1"/>
  <c r="E13" i="2"/>
  <c r="G13" i="2" s="1"/>
  <c r="E4" i="2"/>
  <c r="H4" i="2" s="1"/>
  <c r="E12" i="2"/>
  <c r="F12" i="2" s="1"/>
  <c r="E11" i="2"/>
  <c r="H11" i="2" s="1"/>
  <c r="E10" i="2"/>
  <c r="H10" i="2" s="1"/>
  <c r="E3" i="2"/>
  <c r="E2" i="2"/>
  <c r="F2" i="2"/>
  <c r="E9" i="2"/>
  <c r="F11" i="2" l="1"/>
  <c r="G10" i="2"/>
  <c r="H9" i="2"/>
  <c r="G9" i="2"/>
  <c r="H12" i="2"/>
  <c r="F10" i="2"/>
  <c r="H2" i="2"/>
  <c r="G2" i="2"/>
  <c r="F5" i="2"/>
  <c r="G4" i="2"/>
  <c r="F4" i="2"/>
</calcChain>
</file>

<file path=xl/sharedStrings.xml><?xml version="1.0" encoding="utf-8"?>
<sst xmlns="http://schemas.openxmlformats.org/spreadsheetml/2006/main" count="7161" uniqueCount="1513">
  <si>
    <t>Parent Category</t>
  </si>
  <si>
    <t>theater</t>
  </si>
  <si>
    <t>Years</t>
  </si>
  <si>
    <t>(All)</t>
  </si>
  <si>
    <t>Count of outcomes</t>
  </si>
  <si>
    <t>Column Labels</t>
  </si>
  <si>
    <t>Row Labels</t>
  </si>
  <si>
    <t>successful</t>
  </si>
  <si>
    <t>failed</t>
  </si>
  <si>
    <t>canceled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</si>
  <si>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</si>
  <si>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</si>
  <si>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</si>
  <si>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</si>
  <si>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</si>
  <si>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</si>
  <si>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</si>
  <si>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</si>
  <si>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</si>
  <si>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</si>
  <si>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</si>
  <si>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</si>
  <si>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</si>
  <si>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</si>
  <si>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</si>
  <si>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</si>
  <si>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</si>
  <si>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</si>
  <si>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</si>
  <si>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</si>
  <si>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</si>
  <si>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</si>
  <si>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</si>
  <si>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</si>
  <si>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</si>
  <si>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</si>
  <si>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</si>
  <si>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</si>
  <si>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</si>
  <si>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</si>
  <si>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</si>
  <si>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</si>
  <si>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</si>
  <si>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</si>
  <si>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</si>
  <si>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</si>
  <si>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</si>
  <si>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</si>
  <si>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</si>
  <si>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</si>
  <si>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</si>
  <si>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</si>
  <si>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</si>
  <si>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</si>
  <si>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</si>
  <si>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</si>
  <si>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</si>
  <si>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% Funded</t>
  </si>
  <si>
    <t>Average Donation</t>
  </si>
  <si>
    <t>Subcategory</t>
  </si>
  <si>
    <t>Date Created Conversion</t>
  </si>
  <si>
    <t>Date Ended Conversion</t>
  </si>
  <si>
    <t>Date Created Conversion - Month</t>
  </si>
  <si>
    <t>Date Ended Conversion - Month</t>
  </si>
  <si>
    <t>Darktales The Play</t>
  </si>
  <si>
    <t>Tim Arthur's 21st anniversary sell-out production of his 'chilling' and 'sinister' ghostly thriller returns to the Edinburgh Fringe!</t>
  </si>
  <si>
    <t>GB</t>
  </si>
  <si>
    <t>GBP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</si>
  <si>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</si>
  <si>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</si>
  <si>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</si>
  <si>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</si>
  <si>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US</t>
  </si>
  <si>
    <t>USD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</si>
  <si>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</si>
  <si>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</si>
  <si>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</si>
  <si>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</si>
  <si>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</si>
  <si>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</si>
  <si>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</si>
  <si>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</si>
  <si>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</si>
  <si>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</si>
  <si>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</si>
  <si>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</si>
  <si>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</si>
  <si>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</si>
  <si>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</si>
  <si>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</si>
  <si>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CA</t>
  </si>
  <si>
    <t>CAD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</si>
  <si>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</si>
  <si>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</si>
  <si>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</si>
  <si>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</si>
  <si>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</si>
  <si>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</si>
  <si>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</si>
  <si>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</si>
  <si>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</si>
  <si>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</si>
  <si>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NO</t>
  </si>
  <si>
    <t>NOK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</si>
  <si>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</si>
  <si>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</si>
  <si>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</si>
  <si>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</si>
  <si>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</si>
  <si>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</si>
  <si>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</si>
  <si>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</si>
  <si>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</si>
  <si>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</si>
  <si>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</si>
  <si>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</si>
  <si>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</si>
  <si>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</si>
  <si>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</si>
  <si>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</si>
  <si>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</si>
  <si>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</si>
  <si>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</si>
  <si>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</si>
  <si>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</si>
  <si>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</si>
  <si>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</si>
  <si>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</si>
  <si>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</si>
  <si>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</si>
  <si>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</si>
  <si>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</si>
  <si>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</si>
  <si>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</si>
  <si>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</si>
  <si>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</si>
  <si>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</si>
  <si>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</si>
  <si>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</si>
  <si>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</si>
  <si>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</si>
  <si>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</si>
  <si>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</si>
  <si>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</si>
  <si>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</si>
  <si>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</si>
  <si>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</si>
  <si>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</si>
  <si>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</si>
  <si>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</si>
  <si>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</si>
  <si>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</si>
  <si>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</si>
  <si>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</si>
  <si>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</si>
  <si>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</si>
  <si>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</si>
  <si>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</si>
  <si>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</si>
  <si>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</si>
  <si>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</si>
  <si>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</si>
  <si>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</si>
  <si>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</si>
  <si>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</si>
  <si>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</si>
  <si>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</si>
  <si>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</si>
  <si>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</si>
  <si>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</si>
  <si>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</si>
  <si>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</si>
  <si>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</si>
  <si>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</si>
  <si>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</si>
  <si>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</si>
  <si>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</si>
  <si>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</si>
  <si>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</si>
  <si>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</si>
  <si>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AU</t>
  </si>
  <si>
    <t>AUD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</si>
  <si>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</si>
  <si>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</si>
  <si>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</si>
  <si>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</si>
  <si>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</si>
  <si>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</si>
  <si>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</si>
  <si>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</si>
  <si>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</si>
  <si>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</si>
  <si>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</si>
  <si>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</si>
  <si>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</si>
  <si>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</si>
  <si>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</si>
  <si>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</si>
  <si>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</si>
  <si>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</si>
  <si>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</si>
  <si>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</si>
  <si>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</si>
  <si>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</si>
  <si>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</si>
  <si>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</si>
  <si>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</si>
  <si>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</si>
  <si>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</si>
  <si>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</si>
  <si>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</si>
  <si>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</si>
  <si>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</si>
  <si>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</si>
  <si>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</si>
  <si>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</si>
  <si>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</si>
  <si>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</si>
  <si>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</si>
  <si>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</si>
  <si>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</si>
  <si>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</si>
  <si>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</si>
  <si>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</si>
  <si>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</si>
  <si>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</si>
  <si>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</si>
  <si>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</si>
  <si>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</si>
  <si>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</si>
  <si>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</si>
  <si>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</si>
  <si>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</si>
  <si>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</si>
  <si>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</si>
  <si>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</si>
  <si>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</si>
  <si>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</si>
  <si>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</si>
  <si>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</si>
  <si>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</si>
  <si>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</si>
  <si>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</si>
  <si>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</si>
  <si>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</si>
  <si>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</si>
  <si>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</si>
  <si>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</si>
  <si>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</si>
  <si>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</si>
  <si>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</si>
  <si>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</si>
  <si>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</si>
  <si>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</si>
  <si>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</si>
  <si>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</si>
  <si>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</si>
  <si>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</si>
  <si>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</si>
  <si>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</si>
  <si>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</si>
  <si>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</si>
  <si>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</si>
  <si>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</si>
  <si>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</si>
  <si>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</si>
  <si>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</si>
  <si>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</si>
  <si>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</si>
  <si>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</si>
  <si>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</si>
  <si>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</si>
  <si>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</si>
  <si>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</si>
  <si>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</si>
  <si>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</si>
  <si>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</si>
  <si>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</si>
  <si>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</si>
  <si>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</si>
  <si>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</si>
  <si>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</si>
  <si>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</si>
  <si>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</si>
  <si>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</si>
  <si>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</si>
  <si>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</si>
  <si>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</si>
  <si>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</si>
  <si>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</si>
  <si>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</si>
  <si>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</si>
  <si>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</si>
  <si>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</si>
  <si>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</si>
  <si>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</si>
  <si>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</si>
  <si>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</si>
  <si>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</si>
  <si>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</si>
  <si>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</si>
  <si>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</si>
  <si>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</si>
  <si>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</si>
  <si>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</si>
  <si>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</si>
  <si>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</si>
  <si>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</si>
  <si>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</si>
  <si>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</si>
  <si>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</si>
  <si>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</si>
  <si>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</si>
  <si>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</si>
  <si>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</si>
  <si>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</si>
  <si>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</si>
  <si>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</si>
  <si>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</si>
  <si>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</si>
  <si>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</si>
  <si>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</si>
  <si>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</si>
  <si>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</si>
  <si>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</si>
  <si>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</si>
  <si>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</si>
  <si>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</si>
  <si>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</si>
  <si>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</si>
  <si>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</si>
  <si>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</si>
  <si>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</si>
  <si>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</si>
  <si>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</si>
  <si>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</si>
  <si>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</si>
  <si>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</si>
  <si>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</si>
  <si>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</si>
  <si>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</si>
  <si>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</si>
  <si>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</si>
  <si>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</si>
  <si>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</si>
  <si>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</si>
  <si>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</si>
  <si>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</si>
  <si>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</si>
  <si>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</si>
  <si>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</si>
  <si>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</si>
  <si>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</si>
  <si>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</si>
  <si>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</si>
  <si>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</si>
  <si>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</si>
  <si>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</si>
  <si>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</si>
  <si>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</si>
  <si>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</si>
  <si>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</si>
  <si>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</si>
  <si>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</si>
  <si>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</si>
  <si>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</si>
  <si>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</si>
  <si>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</si>
  <si>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</si>
  <si>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</si>
  <si>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</si>
  <si>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</si>
  <si>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</si>
  <si>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</si>
  <si>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</si>
  <si>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</si>
  <si>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</si>
  <si>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</si>
  <si>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</si>
  <si>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</si>
  <si>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</si>
  <si>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</si>
  <si>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</si>
  <si>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</si>
  <si>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</si>
  <si>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</si>
  <si>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</si>
  <si>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</si>
  <si>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</si>
  <si>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</si>
  <si>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</si>
  <si>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</si>
  <si>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</si>
  <si>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</si>
  <si>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</si>
  <si>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</si>
  <si>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</si>
  <si>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</si>
  <si>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</si>
  <si>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</si>
  <si>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</si>
  <si>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</si>
  <si>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</si>
  <si>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</si>
  <si>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</si>
  <si>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</si>
  <si>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</si>
  <si>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</si>
  <si>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</si>
  <si>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</si>
  <si>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</si>
  <si>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</si>
  <si>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</si>
  <si>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</si>
  <si>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</si>
  <si>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</si>
  <si>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</si>
  <si>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</si>
  <si>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</si>
  <si>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</si>
  <si>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</si>
  <si>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</si>
  <si>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</si>
  <si>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</si>
  <si>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</si>
  <si>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</si>
  <si>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</si>
  <si>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</si>
  <si>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</si>
  <si>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</si>
  <si>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</si>
  <si>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</si>
  <si>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</si>
  <si>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</si>
  <si>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</si>
  <si>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</si>
  <si>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</si>
  <si>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</si>
  <si>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</si>
  <si>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</si>
  <si>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</si>
  <si>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</si>
  <si>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</si>
  <si>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</si>
  <si>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</si>
  <si>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</si>
  <si>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</si>
  <si>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</si>
  <si>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</si>
  <si>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</si>
  <si>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</si>
  <si>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</si>
  <si>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</si>
  <si>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</si>
  <si>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</si>
  <si>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</si>
  <si>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</si>
  <si>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</si>
  <si>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</si>
  <si>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</si>
  <si>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</si>
  <si>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</si>
  <si>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</si>
  <si>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</si>
  <si>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</si>
  <si>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</si>
  <si>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</si>
  <si>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</si>
  <si>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</si>
  <si>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</si>
  <si>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</si>
  <si>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</si>
  <si>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</si>
  <si>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</si>
  <si>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</si>
  <si>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</si>
  <si>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</si>
  <si>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</si>
  <si>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</si>
  <si>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</si>
  <si>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</si>
  <si>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</si>
  <si>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</si>
  <si>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</si>
  <si>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</si>
  <si>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</si>
  <si>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</si>
  <si>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</si>
  <si>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</si>
  <si>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</si>
  <si>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</si>
  <si>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</si>
  <si>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</si>
  <si>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</si>
  <si>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</si>
  <si>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</si>
  <si>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</si>
  <si>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</si>
  <si>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</si>
  <si>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</si>
  <si>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</si>
  <si>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</si>
  <si>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</si>
  <si>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</si>
  <si>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</si>
  <si>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</si>
  <si>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</si>
  <si>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</si>
  <si>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</si>
  <si>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</si>
  <si>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</si>
  <si>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</si>
  <si>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</si>
  <si>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</si>
  <si>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IE</t>
  </si>
  <si>
    <t>EUR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</si>
  <si>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</si>
  <si>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</si>
  <si>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</si>
  <si>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</si>
  <si>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</si>
  <si>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</si>
  <si>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</si>
  <si>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</si>
  <si>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</si>
  <si>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</si>
  <si>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</si>
  <si>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</si>
  <si>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</si>
  <si>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</si>
  <si>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</si>
  <si>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</si>
  <si>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</si>
  <si>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</si>
  <si>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</si>
  <si>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</si>
  <si>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</si>
  <si>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</si>
  <si>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</si>
  <si>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</si>
  <si>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</si>
  <si>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</si>
  <si>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</si>
  <si>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</si>
  <si>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</si>
  <si>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</si>
  <si>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</si>
  <si>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</si>
  <si>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</si>
  <si>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</si>
  <si>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</si>
  <si>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</si>
  <si>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</si>
  <si>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</si>
  <si>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</si>
  <si>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</si>
  <si>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</si>
  <si>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</si>
  <si>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</si>
  <si>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</si>
  <si>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</si>
  <si>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</si>
  <si>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</si>
  <si>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</si>
  <si>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</si>
  <si>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</si>
  <si>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</si>
  <si>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</si>
  <si>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</si>
  <si>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</si>
  <si>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</si>
  <si>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</si>
  <si>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</si>
  <si>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</si>
  <si>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</si>
  <si>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</si>
  <si>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</si>
  <si>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</si>
  <si>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</si>
  <si>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</si>
  <si>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</si>
  <si>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</si>
  <si>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</si>
  <si>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</si>
  <si>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</si>
  <si>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</si>
  <si>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</si>
  <si>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</si>
  <si>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</si>
  <si>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</si>
  <si>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</si>
  <si>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</si>
  <si>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ES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</si>
  <si>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</si>
  <si>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</si>
  <si>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</si>
  <si>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</si>
  <si>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</si>
  <si>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</si>
  <si>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</si>
  <si>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</si>
  <si>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</si>
  <si>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</si>
  <si>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</si>
  <si>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</si>
  <si>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</si>
  <si>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</si>
  <si>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</si>
  <si>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</si>
  <si>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</si>
  <si>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</si>
  <si>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</si>
  <si>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</si>
  <si>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</si>
  <si>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</si>
  <si>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</si>
  <si>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</si>
  <si>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</si>
  <si>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</si>
  <si>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</si>
  <si>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</si>
  <si>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</si>
  <si>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</si>
  <si>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</si>
  <si>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</si>
  <si>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</si>
  <si>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</si>
  <si>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</si>
  <si>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</si>
  <si>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</si>
  <si>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</si>
  <si>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</si>
  <si>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</si>
  <si>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</si>
  <si>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</si>
  <si>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</si>
  <si>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</si>
  <si>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</si>
  <si>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</si>
  <si>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</si>
  <si>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</si>
  <si>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</si>
  <si>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</si>
  <si>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</si>
  <si>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</si>
  <si>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</si>
  <si>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</si>
  <si>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</si>
  <si>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</si>
  <si>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</si>
  <si>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</si>
  <si>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</si>
  <si>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</si>
  <si>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</si>
  <si>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</si>
  <si>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</si>
  <si>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</si>
  <si>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</si>
  <si>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</si>
  <si>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</si>
  <si>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</si>
  <si>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</si>
  <si>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</si>
  <si>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</si>
  <si>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</si>
  <si>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</si>
  <si>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</si>
  <si>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</si>
  <si>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</si>
  <si>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</si>
  <si>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</si>
  <si>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</si>
  <si>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</si>
  <si>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</si>
  <si>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</si>
  <si>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</si>
  <si>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</si>
  <si>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</si>
  <si>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</si>
  <si>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</si>
  <si>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</si>
  <si>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</si>
  <si>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</si>
  <si>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</si>
  <si>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</si>
  <si>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</si>
  <si>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</si>
  <si>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</si>
  <si>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LU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</si>
  <si>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</si>
  <si>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</si>
  <si>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</si>
  <si>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</si>
  <si>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</si>
  <si>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</si>
  <si>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</si>
  <si>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</si>
  <si>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</si>
  <si>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</si>
  <si>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</si>
  <si>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</si>
  <si>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</si>
  <si>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</si>
  <si>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</si>
  <si>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</si>
  <si>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</si>
  <si>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</si>
  <si>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</si>
  <si>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</si>
  <si>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</si>
  <si>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</si>
  <si>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</si>
  <si>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</si>
  <si>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</si>
  <si>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</si>
  <si>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</si>
  <si>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</si>
  <si>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</si>
  <si>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</si>
  <si>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</si>
  <si>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</si>
  <si>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</si>
  <si>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</si>
  <si>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</si>
  <si>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</si>
  <si>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</si>
  <si>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</si>
  <si>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</si>
  <si>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</si>
  <si>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</si>
  <si>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</si>
  <si>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</si>
  <si>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</si>
  <si>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</si>
  <si>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</si>
  <si>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</si>
  <si>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</si>
  <si>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</si>
  <si>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</si>
  <si>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</si>
  <si>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</si>
  <si>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</si>
  <si>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</si>
  <si>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</si>
  <si>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</si>
  <si>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</si>
  <si>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</si>
  <si>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</si>
  <si>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</si>
  <si>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</si>
  <si>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</si>
  <si>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</si>
  <si>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</si>
  <si>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</si>
  <si>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</si>
  <si>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</si>
  <si>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</si>
  <si>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</si>
  <si>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</si>
  <si>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</si>
  <si>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</si>
  <si>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</si>
  <si>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</si>
  <si>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</si>
  <si>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</si>
  <si>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</si>
  <si>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</si>
  <si>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</si>
  <si>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</si>
  <si>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</si>
  <si>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</si>
  <si>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</si>
  <si>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</si>
  <si>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</si>
  <si>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</si>
  <si>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</si>
  <si>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</si>
  <si>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</si>
  <si>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</si>
  <si>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</si>
  <si>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</si>
  <si>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</si>
  <si>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</si>
  <si>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</si>
  <si>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</si>
  <si>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</si>
  <si>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</si>
  <si>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</si>
  <si>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</si>
  <si>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</si>
  <si>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</si>
  <si>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</si>
  <si>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</si>
  <si>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</si>
  <si>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</si>
  <si>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</si>
  <si>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</si>
  <si>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</si>
  <si>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</si>
  <si>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</si>
  <si>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</si>
  <si>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</si>
  <si>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</si>
  <si>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</si>
  <si>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</si>
  <si>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</si>
  <si>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</si>
  <si>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</si>
  <si>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</si>
  <si>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</si>
  <si>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</si>
  <si>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</si>
  <si>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</si>
  <si>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</si>
  <si>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</si>
  <si>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</si>
  <si>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</si>
  <si>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</si>
  <si>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</si>
  <si>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</si>
  <si>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</si>
  <si>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</si>
  <si>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</si>
  <si>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</si>
  <si>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</si>
  <si>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</si>
  <si>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</si>
  <si>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</si>
  <si>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</si>
  <si>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</si>
  <si>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</si>
  <si>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</si>
  <si>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</si>
  <si>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</si>
  <si>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</si>
  <si>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</si>
  <si>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</si>
  <si>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</si>
  <si>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</si>
  <si>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</si>
  <si>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</si>
  <si>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</si>
  <si>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</si>
  <si>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</si>
  <si>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</si>
  <si>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</si>
  <si>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</si>
  <si>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</si>
  <si>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</si>
  <si>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</si>
  <si>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</si>
  <si>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</si>
  <si>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</si>
  <si>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</si>
  <si>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</si>
  <si>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</si>
  <si>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</si>
  <si>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</si>
  <si>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</si>
  <si>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</si>
  <si>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</si>
  <si>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</si>
  <si>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</si>
  <si>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</si>
  <si>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</si>
  <si>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</si>
  <si>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</si>
  <si>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</si>
  <si>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</si>
  <si>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</si>
  <si>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</si>
  <si>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</si>
  <si>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</si>
  <si>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</si>
  <si>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</si>
  <si>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</si>
  <si>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</si>
  <si>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</si>
  <si>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</si>
  <si>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</si>
  <si>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</si>
  <si>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</si>
  <si>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</si>
  <si>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</si>
  <si>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</si>
  <si>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</si>
  <si>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</si>
  <si>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</si>
  <si>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</si>
  <si>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</si>
  <si>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</si>
  <si>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</si>
  <si>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</si>
  <si>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</si>
  <si>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</si>
  <si>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</si>
  <si>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</si>
  <si>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</si>
  <si>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</si>
  <si>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</si>
  <si>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</si>
  <si>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</si>
  <si>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</si>
  <si>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</si>
  <si>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</si>
  <si>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</si>
  <si>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</si>
  <si>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</si>
  <si>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</si>
  <si>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</si>
  <si>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</si>
  <si>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</si>
  <si>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</si>
  <si>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</si>
  <si>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</si>
  <si>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</si>
  <si>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</si>
  <si>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</si>
  <si>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</si>
  <si>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</si>
  <si>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</si>
  <si>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</si>
  <si>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</si>
  <si>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</si>
  <si>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</si>
  <si>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</si>
  <si>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</si>
  <si>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</si>
  <si>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</si>
  <si>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</si>
  <si>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</si>
  <si>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</si>
  <si>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</si>
  <si>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</si>
  <si>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</si>
  <si>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</si>
  <si>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</si>
  <si>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</si>
  <si>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</si>
  <si>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</si>
  <si>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</si>
  <si>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</si>
  <si>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</si>
  <si>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</si>
  <si>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</si>
  <si>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</si>
  <si>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</si>
  <si>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</si>
  <si>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</si>
  <si>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</si>
  <si>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</si>
  <si>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</si>
  <si>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</si>
  <si>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</si>
  <si>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</si>
  <si>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</si>
  <si>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</si>
  <si>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</si>
  <si>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</si>
  <si>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</si>
  <si>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</si>
  <si>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</si>
  <si>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</si>
  <si>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</si>
  <si>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</si>
  <si>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</si>
  <si>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</si>
  <si>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</si>
  <si>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</si>
  <si>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</si>
  <si>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</si>
  <si>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</si>
  <si>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</si>
  <si>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</si>
  <si>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</si>
  <si>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</si>
  <si>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</si>
  <si>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</si>
  <si>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</si>
  <si>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</si>
  <si>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</si>
  <si>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</si>
  <si>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</si>
  <si>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</si>
  <si>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</si>
  <si>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</si>
  <si>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</si>
  <si>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</si>
  <si>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</si>
  <si>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</si>
  <si>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</si>
  <si>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</si>
  <si>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</si>
  <si>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</si>
  <si>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</si>
  <si>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</si>
  <si>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</si>
  <si>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</si>
  <si>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</si>
  <si>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</si>
  <si>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</si>
  <si>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</si>
  <si>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</si>
  <si>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</si>
  <si>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</si>
  <si>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</si>
  <si>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</si>
  <si>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</si>
  <si>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</si>
  <si>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</si>
  <si>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</si>
  <si>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</si>
  <si>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</si>
  <si>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</si>
  <si>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</si>
  <si>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</si>
  <si>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</si>
  <si>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</si>
  <si>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</si>
  <si>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</si>
  <si>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</si>
  <si>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</si>
  <si>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</si>
  <si>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</si>
  <si>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</si>
  <si>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</si>
  <si>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</si>
  <si>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</si>
  <si>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</si>
  <si>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</si>
  <si>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</si>
  <si>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</si>
  <si>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</si>
  <si>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</si>
  <si>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</si>
  <si>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</si>
  <si>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</si>
  <si>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</si>
  <si>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</si>
  <si>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</si>
  <si>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</si>
  <si>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</si>
  <si>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</si>
  <si>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</si>
  <si>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</si>
  <si>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</si>
  <si>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</si>
  <si>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</si>
  <si>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</si>
  <si>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</si>
  <si>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</si>
  <si>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</si>
  <si>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</si>
  <si>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</si>
  <si>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</si>
  <si>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</si>
  <si>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</si>
  <si>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</si>
  <si>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</si>
  <si>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</si>
  <si>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</si>
  <si>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</si>
  <si>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</si>
  <si>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</si>
  <si>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</si>
  <si>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</si>
  <si>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</si>
  <si>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</si>
  <si>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</si>
  <si>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</si>
  <si>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</si>
  <si>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</si>
  <si>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</si>
  <si>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</si>
  <si>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</si>
  <si>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</si>
  <si>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</si>
  <si>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DE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</si>
  <si>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</si>
  <si>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</si>
  <si>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</si>
  <si>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</si>
  <si>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</si>
  <si>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</si>
  <si>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</si>
  <si>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</si>
  <si>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</si>
  <si>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</si>
  <si>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</si>
  <si>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</si>
  <si>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</si>
  <si>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</si>
  <si>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</si>
  <si>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</si>
  <si>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</si>
  <si>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</si>
  <si>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</si>
  <si>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</si>
  <si>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</si>
  <si>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</si>
  <si>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</si>
  <si>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</si>
  <si>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IT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</si>
  <si>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</si>
  <si>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</si>
  <si>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</si>
  <si>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</si>
  <si>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</si>
  <si>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</si>
  <si>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</si>
  <si>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</si>
  <si>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</si>
  <si>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</si>
  <si>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</si>
  <si>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</si>
  <si>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</si>
  <si>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</si>
  <si>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</si>
  <si>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</si>
  <si>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</si>
  <si>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</si>
  <si>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</si>
  <si>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</si>
  <si>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</si>
  <si>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</si>
  <si>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</si>
  <si>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</si>
  <si>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</si>
  <si>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</si>
  <si>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</si>
  <si>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</si>
  <si>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</si>
  <si>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</si>
  <si>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</si>
  <si>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</si>
  <si>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</si>
  <si>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</si>
  <si>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</si>
  <si>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</si>
  <si>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</si>
  <si>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</si>
  <si>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</si>
  <si>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</si>
  <si>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</si>
  <si>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</si>
  <si>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</si>
  <si>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</si>
  <si>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</si>
  <si>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</si>
  <si>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</si>
  <si>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</si>
  <si>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</si>
  <si>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</si>
  <si>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</si>
  <si>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</si>
  <si>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</si>
  <si>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</si>
  <si>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</si>
  <si>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</si>
  <si>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</si>
  <si>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</si>
  <si>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</si>
  <si>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</si>
  <si>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</si>
  <si>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</si>
  <si>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</si>
  <si>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</si>
  <si>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</si>
  <si>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</si>
  <si>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</si>
  <si>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</si>
  <si>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</si>
  <si>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</si>
  <si>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</si>
  <si>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</si>
  <si>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</si>
  <si>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</si>
  <si>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</si>
  <si>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</si>
  <si>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</si>
  <si>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</si>
  <si>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</si>
  <si>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</si>
  <si>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</si>
  <si>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</si>
  <si>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</si>
  <si>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</si>
  <si>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</si>
  <si>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</si>
  <si>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</si>
  <si>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</si>
  <si>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</si>
  <si>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</si>
  <si>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</si>
  <si>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</si>
  <si>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</si>
  <si>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</si>
  <si>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</si>
  <si>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</si>
  <si>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</si>
  <si>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</si>
  <si>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</si>
  <si>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</si>
  <si>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</si>
  <si>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</si>
  <si>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</si>
  <si>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</si>
  <si>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</si>
  <si>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</si>
  <si>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</si>
  <si>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</si>
  <si>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</si>
  <si>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</si>
  <si>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</si>
  <si>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</si>
  <si>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</si>
  <si>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</si>
  <si>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</si>
  <si>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</si>
  <si>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</si>
  <si>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</si>
  <si>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</si>
  <si>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</si>
  <si>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</si>
  <si>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</si>
  <si>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</si>
  <si>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</si>
  <si>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</si>
  <si>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</si>
  <si>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</si>
  <si>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</si>
  <si>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</si>
  <si>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</si>
  <si>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</si>
  <si>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</si>
  <si>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</si>
  <si>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</si>
  <si>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</si>
  <si>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</si>
  <si>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</si>
  <si>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</si>
  <si>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</si>
  <si>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</si>
  <si>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</si>
  <si>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</si>
  <si>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</si>
  <si>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</si>
  <si>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</si>
  <si>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</si>
  <si>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</si>
  <si>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</si>
  <si>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</si>
  <si>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</si>
  <si>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</si>
  <si>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Midsummer Night's Dream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</si>
  <si>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</si>
  <si>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</si>
  <si>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</si>
  <si>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</si>
  <si>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</si>
  <si>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</si>
  <si>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</si>
  <si>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</si>
  <si>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</si>
  <si>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</si>
  <si>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</si>
  <si>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Teaterforestilling: Shakespeare patchwork</t>
  </si>
  <si>
    <t>Vi mindes 400-Ã¥ret for Shakespeares dÃ¸d ved at producere en forestilling, som indeholder alt det, som vi kender Shakespeare for.</t>
  </si>
  <si>
    <t>DK</t>
  </si>
  <si>
    <t>DKK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</si>
  <si>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</si>
  <si>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</si>
  <si>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</si>
  <si>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</si>
  <si>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</si>
  <si>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</si>
  <si>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</si>
  <si>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</si>
  <si>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</si>
  <si>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</si>
  <si>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</si>
  <si>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</si>
  <si>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</si>
  <si>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</si>
  <si>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</si>
  <si>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</si>
  <si>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FR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</si>
  <si>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</si>
  <si>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</si>
  <si>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</si>
  <si>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</si>
  <si>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</si>
  <si>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</si>
  <si>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</si>
  <si>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</si>
  <si>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</si>
  <si>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</si>
  <si>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</si>
  <si>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</si>
  <si>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</si>
  <si>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</si>
  <si>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</si>
  <si>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</si>
  <si>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</si>
  <si>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</si>
  <si>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</si>
  <si>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</si>
  <si>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</si>
  <si>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</si>
  <si>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</si>
  <si>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</si>
  <si>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</si>
  <si>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</si>
  <si>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</si>
  <si>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</si>
  <si>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</si>
  <si>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</si>
  <si>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</si>
  <si>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</si>
  <si>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</si>
  <si>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</si>
  <si>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</si>
  <si>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</si>
  <si>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</si>
  <si>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</si>
  <si>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</si>
  <si>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</si>
  <si>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</si>
  <si>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</si>
  <si>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</si>
  <si>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</si>
  <si>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</si>
  <si>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</si>
  <si>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</si>
  <si>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</si>
  <si>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</si>
  <si>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</si>
  <si>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</si>
  <si>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</si>
  <si>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</si>
  <si>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</si>
  <si>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</si>
  <si>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</si>
  <si>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</si>
  <si>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</si>
  <si>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</si>
  <si>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</si>
  <si>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</si>
  <si>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</si>
  <si>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</si>
  <si>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</si>
  <si>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</si>
  <si>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</si>
  <si>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</si>
  <si>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</si>
  <si>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</si>
  <si>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</si>
  <si>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</si>
  <si>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</si>
  <si>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</si>
  <si>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</si>
  <si>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</si>
  <si>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</si>
  <si>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</si>
  <si>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</si>
  <si>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</si>
  <si>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</si>
  <si>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</si>
  <si>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</si>
  <si>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</si>
  <si>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</si>
  <si>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</si>
  <si>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</si>
  <si>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</si>
  <si>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</si>
  <si>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</si>
  <si>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</si>
  <si>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</si>
  <si>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</si>
  <si>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</si>
  <si>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</si>
  <si>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</si>
  <si>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</si>
  <si>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</si>
  <si>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</si>
  <si>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</si>
  <si>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</si>
  <si>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</si>
  <si>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</si>
  <si>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</si>
  <si>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</si>
  <si>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</si>
  <si>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</si>
  <si>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</si>
  <si>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</si>
  <si>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</si>
  <si>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</si>
  <si>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</si>
  <si>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</si>
  <si>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</si>
  <si>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</si>
  <si>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</si>
  <si>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</si>
  <si>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</si>
  <si>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</si>
  <si>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</si>
  <si>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</si>
  <si>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</si>
  <si>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</si>
  <si>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</si>
  <si>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</si>
  <si>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</si>
  <si>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</si>
  <si>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</si>
  <si>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</si>
  <si>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</si>
  <si>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</si>
  <si>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</si>
  <si>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</si>
  <si>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</si>
  <si>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</si>
  <si>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</si>
  <si>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</si>
  <si>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</si>
  <si>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</si>
  <si>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</si>
  <si>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</si>
  <si>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</si>
  <si>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</si>
  <si>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</si>
  <si>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</si>
  <si>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</si>
  <si>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</si>
  <si>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</si>
  <si>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</si>
  <si>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</si>
  <si>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</si>
  <si>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</si>
  <si>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</si>
  <si>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</si>
  <si>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</si>
  <si>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</si>
  <si>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</si>
  <si>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</si>
  <si>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</si>
  <si>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</si>
  <si>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</si>
  <si>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</si>
  <si>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</si>
  <si>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</si>
  <si>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</si>
  <si>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</si>
  <si>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</si>
  <si>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</si>
  <si>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</si>
  <si>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</si>
  <si>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</si>
  <si>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</si>
  <si>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</si>
  <si>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</si>
  <si>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</si>
  <si>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</si>
  <si>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</si>
  <si>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</si>
  <si>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</si>
  <si>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</si>
  <si>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</si>
  <si>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</si>
  <si>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</si>
  <si>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</si>
  <si>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</si>
  <si>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</si>
  <si>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</si>
  <si>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</si>
  <si>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</si>
  <si>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</si>
  <si>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</si>
  <si>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</si>
  <si>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live</t>
  </si>
  <si>
    <t>% Successful by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</si>
  <si>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</si>
  <si>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</si>
  <si>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</si>
  <si>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</si>
  <si>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</si>
  <si>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</si>
  <si>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</si>
  <si>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</si>
  <si>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% Successful to Total</t>
  </si>
  <si>
    <t>musical</t>
  </si>
  <si>
    <t>spaces</t>
  </si>
  <si>
    <t>successful Total</t>
  </si>
  <si>
    <t>failed Total</t>
  </si>
  <si>
    <t>canceled Total</t>
  </si>
  <si>
    <t>Name</t>
  </si>
  <si>
    <t>Blurb</t>
  </si>
  <si>
    <t>Pledged</t>
  </si>
  <si>
    <t># of Backers</t>
  </si>
  <si>
    <t>Plays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</si>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</sst>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68" formatCode="_(&quot;$&quot;* #,##0_);_(&quot;$&quot;* \(#,##0\);_(&quot;$&quot;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left"/>
    </xf>
    <xf numFmtId="9" fontId="0" fillId="0" borderId="0" xfId="3" applyFont="1"/>
    <xf numFmtId="0" fontId="0" fillId="0" borderId="0" xfId="0" pivotButton="1"/>
    <xf numFmtId="0" fontId="2" fillId="0" borderId="0" xfId="0" applyFont="1"/>
    <xf numFmtId="9" fontId="2" fillId="0" borderId="0" xfId="3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2" fillId="2" borderId="2" xfId="0" applyFont="1" applyFill="1" applyBorder="1"/>
    <xf numFmtId="0" fontId="0" fillId="0" borderId="0" xfId="0" applyAlignment="1">
      <alignment horizontal="center"/>
    </xf>
    <xf numFmtId="9" fontId="0" fillId="0" borderId="0" xfId="3" applyFont="1" applyFill="1"/>
    <xf numFmtId="9" fontId="2" fillId="0" borderId="2" xfId="3" applyFont="1" applyFill="1" applyBorder="1"/>
    <xf numFmtId="9" fontId="2" fillId="2" borderId="1" xfId="3" applyFont="1" applyFill="1" applyBorder="1"/>
    <xf numFmtId="166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44" fontId="2" fillId="0" borderId="0" xfId="2" applyFont="1"/>
    <xf numFmtId="44" fontId="0" fillId="0" borderId="0" xfId="2" applyFont="1" applyAlignment="1">
      <alignment wrapText="1"/>
    </xf>
    <xf numFmtId="167" fontId="0" fillId="0" borderId="0" xfId="1" applyNumberFormat="1" applyFont="1" applyAlignment="1">
      <alignment wrapText="1"/>
    </xf>
    <xf numFmtId="44" fontId="0" fillId="0" borderId="0" xfId="2" applyFont="1"/>
    <xf numFmtId="168" fontId="2" fillId="0" borderId="0" xfId="2" applyNumberFormat="1" applyFont="1"/>
    <xf numFmtId="168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numFmt numFmtId="166" formatCode="[$-409]mmm\-yy;@"/>
    </dxf>
    <dxf>
      <numFmt numFmtId="166" formatCode="[$-409]mmm\-yy;@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E9F-2241-9531-9D74503A2FB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E9F-2241-9531-9D74503A2FB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E9F-2241-9531-9D74503A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0-3842-AA11-E5D5B346036E}"/>
            </c:ext>
          </c:extLst>
        </c:ser>
        <c:ser>
          <c:idx val="5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0-3842-AA11-E5D5B346036E}"/>
            </c:ext>
          </c:extLst>
        </c:ser>
        <c:ser>
          <c:idx val="6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0-3842-AA11-E5D5B346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31</c:v>
              </c:pt>
              <c:pt idx="1">
                <c:v>15</c:v>
              </c:pt>
              <c:pt idx="2">
                <c:v>0</c:v>
              </c:pt>
              <c:pt idx="3">
                <c:v>23</c:v>
              </c:pt>
              <c:pt idx="4">
                <c:v>19</c:v>
              </c:pt>
              <c:pt idx="5">
                <c:v>0</c:v>
              </c:pt>
              <c:pt idx="6">
                <c:v>22</c:v>
              </c:pt>
              <c:pt idx="7">
                <c:v>121</c:v>
              </c:pt>
              <c:pt idx="8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95F1-8A45-BD98-5721B6B33A8D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130</c:v>
              </c:pt>
              <c:pt idx="1">
                <c:v>115</c:v>
              </c:pt>
              <c:pt idx="2">
                <c:v>96</c:v>
              </c:pt>
              <c:pt idx="3">
                <c:v>0</c:v>
              </c:pt>
              <c:pt idx="4">
                <c:v>110</c:v>
              </c:pt>
              <c:pt idx="5">
                <c:v>72</c:v>
              </c:pt>
              <c:pt idx="6">
                <c:v>87</c:v>
              </c:pt>
              <c:pt idx="7">
                <c:v>138</c:v>
              </c:pt>
              <c:pt idx="8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95F1-8A45-BD98-5721B6B33A8D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</c:v>
              </c:pt>
              <c:pt idx="2">
                <c:v>0</c:v>
              </c:pt>
              <c:pt idx="3">
                <c:v>0</c:v>
              </c:pt>
              <c:pt idx="4">
                <c:v>17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95F1-8A45-BD98-5721B6B33A8D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261</c:v>
              </c:pt>
              <c:pt idx="1">
                <c:v>34</c:v>
              </c:pt>
              <c:pt idx="2">
                <c:v>52</c:v>
              </c:pt>
              <c:pt idx="3">
                <c:v>0</c:v>
              </c:pt>
              <c:pt idx="4">
                <c:v>490</c:v>
              </c:pt>
              <c:pt idx="5">
                <c:v>62</c:v>
              </c:pt>
              <c:pt idx="6">
                <c:v>69</c:v>
              </c:pt>
              <c:pt idx="7">
                <c:v>158</c:v>
              </c:pt>
              <c:pt idx="8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95F1-8A45-BD98-5721B6B33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musical</c:v>
              </c:pt>
              <c:pt idx="1">
                <c:v>plays</c:v>
              </c:pt>
              <c:pt idx="2">
                <c:v>spaces</c:v>
              </c:pt>
            </c:strLit>
          </c:cat>
          <c:val>
            <c:numLit>
              <c:formatCode>General</c:formatCode>
              <c:ptCount val="3"/>
              <c:pt idx="0">
                <c:v>11</c:v>
              </c:pt>
              <c:pt idx="1">
                <c:v>0</c:v>
              </c:pt>
              <c:pt idx="2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0-517C-4242-B02F-22795452C757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musical</c:v>
              </c:pt>
              <c:pt idx="1">
                <c:v>plays</c:v>
              </c:pt>
              <c:pt idx="2">
                <c:v>spaces</c:v>
              </c:pt>
            </c:strLit>
          </c:cat>
          <c:val>
            <c:numLit>
              <c:formatCode>General</c:formatCode>
              <c:ptCount val="3"/>
              <c:pt idx="0">
                <c:v>40</c:v>
              </c:pt>
              <c:pt idx="1">
                <c:v>250</c:v>
              </c:pt>
              <c:pt idx="2">
                <c:v>59</c:v>
              </c:pt>
            </c:numLit>
          </c:val>
          <c:extLst>
            <c:ext xmlns:c16="http://schemas.microsoft.com/office/drawing/2014/chart" uri="{C3380CC4-5D6E-409C-BE32-E72D297353CC}">
              <c16:uniqueId val="{00000001-517C-4242-B02F-22795452C757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musical</c:v>
              </c:pt>
              <c:pt idx="1">
                <c:v>plays</c:v>
              </c:pt>
              <c:pt idx="2">
                <c:v>spaces</c:v>
              </c:pt>
            </c:strLit>
          </c:cat>
          <c:val>
            <c:numLit>
              <c:formatCode>General</c:formatCode>
              <c:ptCount val="3"/>
              <c:pt idx="0">
                <c:v>0</c:v>
              </c:pt>
              <c:pt idx="1">
                <c:v>9</c:v>
              </c:pt>
              <c:pt idx="2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2-517C-4242-B02F-22795452C757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musical</c:v>
              </c:pt>
              <c:pt idx="1">
                <c:v>plays</c:v>
              </c:pt>
              <c:pt idx="2">
                <c:v>spaces</c:v>
              </c:pt>
            </c:strLit>
          </c:cat>
          <c:val>
            <c:numLit>
              <c:formatCode>General</c:formatCode>
              <c:ptCount val="3"/>
              <c:pt idx="0">
                <c:v>45</c:v>
              </c:pt>
              <c:pt idx="1">
                <c:v>412</c:v>
              </c:pt>
              <c:pt idx="2">
                <c:v>68</c:v>
              </c:pt>
            </c:numLit>
          </c:val>
          <c:extLst>
            <c:ext xmlns:c16="http://schemas.microsoft.com/office/drawing/2014/chart" uri="{C3380CC4-5D6E-409C-BE32-E72D297353CC}">
              <c16:uniqueId val="{00000003-517C-4242-B02F-22795452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US vs. GB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v>successful - GB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15</c:v>
              </c:pt>
              <c:pt idx="1">
                <c:v>23</c:v>
              </c:pt>
              <c:pt idx="2">
                <c:v>18</c:v>
              </c:pt>
              <c:pt idx="3">
                <c:v>28</c:v>
              </c:pt>
              <c:pt idx="4">
                <c:v>39</c:v>
              </c:pt>
              <c:pt idx="5">
                <c:v>38</c:v>
              </c:pt>
              <c:pt idx="6">
                <c:v>29</c:v>
              </c:pt>
              <c:pt idx="7">
                <c:v>17</c:v>
              </c:pt>
              <c:pt idx="8">
                <c:v>14</c:v>
              </c:pt>
              <c:pt idx="9">
                <c:v>14</c:v>
              </c:pt>
              <c:pt idx="10">
                <c:v>15</c:v>
              </c:pt>
              <c:pt idx="11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641-0946-ADF1-9721B47A7623}"/>
            </c:ext>
          </c:extLst>
        </c:ser>
        <c:ser>
          <c:idx val="1"/>
          <c:order val="1"/>
          <c:tx>
            <c:v>successful - US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38</c:v>
              </c:pt>
              <c:pt idx="1">
                <c:v>45</c:v>
              </c:pt>
              <c:pt idx="2">
                <c:v>32</c:v>
              </c:pt>
              <c:pt idx="3">
                <c:v>39</c:v>
              </c:pt>
              <c:pt idx="4">
                <c:v>65</c:v>
              </c:pt>
              <c:pt idx="5">
                <c:v>59</c:v>
              </c:pt>
              <c:pt idx="6">
                <c:v>55</c:v>
              </c:pt>
              <c:pt idx="7">
                <c:v>50</c:v>
              </c:pt>
              <c:pt idx="8">
                <c:v>41</c:v>
              </c:pt>
              <c:pt idx="9">
                <c:v>44</c:v>
              </c:pt>
              <c:pt idx="10">
                <c:v>30</c:v>
              </c:pt>
              <c:pt idx="11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641-0946-ADF1-9721B47A7623}"/>
            </c:ext>
          </c:extLst>
        </c:ser>
        <c:ser>
          <c:idx val="2"/>
          <c:order val="2"/>
          <c:tx>
            <c:v>failed - GB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8</c:v>
              </c:pt>
              <c:pt idx="1">
                <c:v>4</c:v>
              </c:pt>
              <c:pt idx="2">
                <c:v>6</c:v>
              </c:pt>
              <c:pt idx="3">
                <c:v>11</c:v>
              </c:pt>
              <c:pt idx="4">
                <c:v>16</c:v>
              </c:pt>
              <c:pt idx="5">
                <c:v>8</c:v>
              </c:pt>
              <c:pt idx="6">
                <c:v>8</c:v>
              </c:pt>
              <c:pt idx="7">
                <c:v>6</c:v>
              </c:pt>
              <c:pt idx="8">
                <c:v>3</c:v>
              </c:pt>
              <c:pt idx="9">
                <c:v>10</c:v>
              </c:pt>
              <c:pt idx="10">
                <c:v>4</c:v>
              </c:pt>
              <c:pt idx="11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F641-0946-ADF1-9721B47A7623}"/>
            </c:ext>
          </c:extLst>
        </c:ser>
        <c:ser>
          <c:idx val="3"/>
          <c:order val="3"/>
          <c:tx>
            <c:v>failed - US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18</c:v>
              </c:pt>
              <c:pt idx="1">
                <c:v>32</c:v>
              </c:pt>
              <c:pt idx="2">
                <c:v>22</c:v>
              </c:pt>
              <c:pt idx="3">
                <c:v>28</c:v>
              </c:pt>
              <c:pt idx="4">
                <c:v>29</c:v>
              </c:pt>
              <c:pt idx="5">
                <c:v>36</c:v>
              </c:pt>
              <c:pt idx="6">
                <c:v>38</c:v>
              </c:pt>
              <c:pt idx="7">
                <c:v>38</c:v>
              </c:pt>
              <c:pt idx="8">
                <c:v>28</c:v>
              </c:pt>
              <c:pt idx="9">
                <c:v>36</c:v>
              </c:pt>
              <c:pt idx="10">
                <c:v>17</c:v>
              </c:pt>
              <c:pt idx="11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F641-0946-ADF1-9721B47A7623}"/>
            </c:ext>
          </c:extLst>
        </c:ser>
        <c:ser>
          <c:idx val="4"/>
          <c:order val="4"/>
          <c:tx>
            <c:v>canceled - GB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F641-0946-ADF1-9721B47A7623}"/>
            </c:ext>
          </c:extLst>
        </c:ser>
        <c:ser>
          <c:idx val="5"/>
          <c:order val="5"/>
          <c:tx>
            <c:v>canceled - US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4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3</c:v>
              </c:pt>
              <c:pt idx="6">
                <c:v>0</c:v>
              </c:pt>
              <c:pt idx="7">
                <c:v>2</c:v>
              </c:pt>
              <c:pt idx="8">
                <c:v>3</c:v>
              </c:pt>
              <c:pt idx="9">
                <c:v>0</c:v>
              </c:pt>
              <c:pt idx="10">
                <c:v>2</c:v>
              </c:pt>
              <c:pt idx="11">
                <c:v>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F641-0946-ADF1-9721B47A7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 US vs. GB - Plays</a:t>
            </a:r>
            <a:endParaRPr lang="en-US" b="1"/>
          </a:p>
        </c:rich>
      </c:tx>
      <c:layout>
        <c:manualLayout>
          <c:xMode val="edge"/>
          <c:yMode val="edge"/>
          <c:x val="0.28953812325721373"/>
          <c:y val="3.95770601964656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GB</c:v>
              </c:pt>
              <c:pt idx="1">
                <c:v>US</c:v>
              </c:pt>
            </c:strLit>
          </c:cat>
          <c:val>
            <c:numLit>
              <c:formatCode>General</c:formatCode>
              <c:ptCount val="2"/>
              <c:pt idx="0">
                <c:v>70</c:v>
              </c:pt>
              <c:pt idx="1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ADAA-744B-ADDE-BE11DD2C792B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GB</c:v>
              </c:pt>
              <c:pt idx="1">
                <c:v>US</c:v>
              </c:pt>
            </c:strLit>
          </c:cat>
          <c:val>
            <c:numLit>
              <c:formatCode>General</c:formatCode>
              <c:ptCount val="2"/>
              <c:pt idx="0">
                <c:v>6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ADAA-744B-ADDE-BE11DD2C792B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GB</c:v>
              </c:pt>
              <c:pt idx="1">
                <c:v>US</c:v>
              </c:pt>
            </c:strLit>
          </c:cat>
          <c:val>
            <c:numLit>
              <c:formatCode>General</c:formatCode>
              <c:ptCount val="2"/>
              <c:pt idx="0">
                <c:v>238</c:v>
              </c:pt>
              <c:pt idx="1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ADAA-744B-ADDE-BE11DD2C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20</c:v>
              </c:pt>
              <c:pt idx="1">
                <c:v>30</c:v>
              </c:pt>
              <c:pt idx="2">
                <c:v>21</c:v>
              </c:pt>
              <c:pt idx="3">
                <c:v>29</c:v>
              </c:pt>
              <c:pt idx="4">
                <c:v>42</c:v>
              </c:pt>
              <c:pt idx="5">
                <c:v>35</c:v>
              </c:pt>
              <c:pt idx="6">
                <c:v>37</c:v>
              </c:pt>
              <c:pt idx="7">
                <c:v>30</c:v>
              </c:pt>
              <c:pt idx="8">
                <c:v>24</c:v>
              </c:pt>
              <c:pt idx="9">
                <c:v>35</c:v>
              </c:pt>
              <c:pt idx="10">
                <c:v>21</c:v>
              </c:pt>
              <c:pt idx="11">
                <c:v>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AB4-DF42-AF9B-E57020508C46}"/>
            </c:ext>
          </c:extLst>
        </c:ser>
        <c:ser>
          <c:idx val="1"/>
          <c:order val="1"/>
          <c:tx>
            <c:v>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43</c:v>
              </c:pt>
              <c:pt idx="1">
                <c:v>60</c:v>
              </c:pt>
              <c:pt idx="2">
                <c:v>46</c:v>
              </c:pt>
              <c:pt idx="3">
                <c:v>57</c:v>
              </c:pt>
              <c:pt idx="4">
                <c:v>93</c:v>
              </c:pt>
              <c:pt idx="5">
                <c:v>83</c:v>
              </c:pt>
              <c:pt idx="6">
                <c:v>75</c:v>
              </c:pt>
              <c:pt idx="7">
                <c:v>62</c:v>
              </c:pt>
              <c:pt idx="8">
                <c:v>46</c:v>
              </c:pt>
              <c:pt idx="9">
                <c:v>55</c:v>
              </c:pt>
              <c:pt idx="10">
                <c:v>47</c:v>
              </c:pt>
              <c:pt idx="11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AB4-DF42-AF9B-E57020508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58973-FEB4-B645-99F4-DD4CADE52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1327A-8A3D-F14F-8616-3A73D0AC2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F7E24-94D2-2948-B4D1-A50EB05D5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12</xdr:col>
      <xdr:colOff>406400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F40F0-64F4-6B43-A389-47D16E5ED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21</xdr:row>
      <xdr:rowOff>12700</xdr:rowOff>
    </xdr:from>
    <xdr:to>
      <xdr:col>11</xdr:col>
      <xdr:colOff>228600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FE6DA-373A-B241-A942-F585FA3AF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13</xdr:col>
      <xdr:colOff>584200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7A581-BCEA-5F47-8F3E-79141D00E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781AF-48A1-0243-ADCC-B0F1C7694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noz-zegarrat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kickstarter data"/>
      <sheetName val="Category Statistics"/>
      <sheetName val="Subcategory Statistics"/>
      <sheetName val="Outcomes by Launch US vs GB"/>
      <sheetName val="Subcategory Stats US vs GB"/>
      <sheetName val="Outcomes based on launched date"/>
      <sheetName val="Edinburgh Research"/>
      <sheetName val="Successful U.S. Kickstarters"/>
      <sheetName val="Failed U.S. Kickstarters"/>
      <sheetName val="Descriptive Statistics"/>
    </sheetNames>
    <sheetDataSet>
      <sheetData sheetId="0" refreshError="1"/>
      <sheetData sheetId="1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2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%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  <cell r="S1" t="str">
            <v>Date Created Conversion</v>
          </cell>
          <cell r="T1" t="str">
            <v>Date Ended Conversion</v>
          </cell>
          <cell r="U1" t="str">
            <v>Date Created Conversion - Month</v>
          </cell>
          <cell r="V1" t="str">
            <v>Date Ended Conversion - Month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  <cell r="U2" t="str">
            <v>June</v>
          </cell>
          <cell r="V2" t="str">
            <v>July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  <cell r="U3" t="str">
            <v>January</v>
          </cell>
          <cell r="V3" t="str">
            <v>March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  <cell r="U4" t="str">
            <v>February</v>
          </cell>
          <cell r="V4" t="str">
            <v>February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  <cell r="U5" t="str">
            <v>July</v>
          </cell>
          <cell r="V5" t="str">
            <v>August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  <cell r="U6" t="str">
            <v>November</v>
          </cell>
          <cell r="V6" t="str">
            <v>December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  <cell r="U7" t="str">
            <v>July</v>
          </cell>
          <cell r="V7" t="str">
            <v>July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  <cell r="U8" t="str">
            <v>June</v>
          </cell>
          <cell r="V8" t="str">
            <v>June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  <cell r="U9" t="str">
            <v>May</v>
          </cell>
          <cell r="V9" t="str">
            <v>July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  <cell r="U10" t="str">
            <v>April</v>
          </cell>
          <cell r="V10" t="str">
            <v>April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  <cell r="U11" t="str">
            <v>March</v>
          </cell>
          <cell r="V11" t="str">
            <v>April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  <cell r="U12" t="str">
            <v>May</v>
          </cell>
          <cell r="V12" t="str">
            <v>June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  <cell r="U13" t="str">
            <v>July</v>
          </cell>
          <cell r="V13" t="str">
            <v>August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  <cell r="U14" t="str">
            <v>June</v>
          </cell>
          <cell r="V14" t="str">
            <v>July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  <cell r="U15" t="str">
            <v>May</v>
          </cell>
          <cell r="V15" t="str">
            <v>June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  <cell r="U16" t="str">
            <v>June</v>
          </cell>
          <cell r="V16" t="str">
            <v>July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  <cell r="U17" t="str">
            <v>September</v>
          </cell>
          <cell r="V17" t="str">
            <v>September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  <cell r="U18" t="str">
            <v>May</v>
          </cell>
          <cell r="V18" t="str">
            <v>June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  <cell r="U19" t="str">
            <v>October</v>
          </cell>
          <cell r="V19" t="str">
            <v>November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  <cell r="U20" t="str">
            <v>August</v>
          </cell>
          <cell r="V20" t="str">
            <v>September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  <cell r="U21" t="str">
            <v>June</v>
          </cell>
          <cell r="V21" t="str">
            <v>July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  <cell r="U22" t="str">
            <v>July</v>
          </cell>
          <cell r="V22" t="str">
            <v>September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  <cell r="U23" t="str">
            <v>August</v>
          </cell>
          <cell r="V23" t="str">
            <v>September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  <cell r="U24" t="str">
            <v>December</v>
          </cell>
          <cell r="V24" t="str">
            <v>January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  <cell r="U25" t="str">
            <v>April</v>
          </cell>
          <cell r="V25" t="str">
            <v>April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  <cell r="U26" t="str">
            <v>August</v>
          </cell>
          <cell r="V26" t="str">
            <v>September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  <cell r="U27" t="str">
            <v>November</v>
          </cell>
          <cell r="V27" t="str">
            <v>January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  <cell r="U28" t="str">
            <v>July</v>
          </cell>
          <cell r="V28" t="str">
            <v>August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  <cell r="U29" t="str">
            <v>October</v>
          </cell>
          <cell r="V29" t="str">
            <v>November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  <cell r="U30" t="str">
            <v>November</v>
          </cell>
          <cell r="V30" t="str">
            <v>December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  <cell r="U31" t="str">
            <v>June</v>
          </cell>
          <cell r="V31" t="str">
            <v>July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  <cell r="U32" t="str">
            <v>July</v>
          </cell>
          <cell r="V32" t="str">
            <v>August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  <cell r="U33" t="str">
            <v>January</v>
          </cell>
          <cell r="V33" t="str">
            <v>January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  <cell r="U34" t="str">
            <v>April</v>
          </cell>
          <cell r="V34" t="str">
            <v>May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  <cell r="U35" t="str">
            <v>October</v>
          </cell>
          <cell r="V35" t="str">
            <v>November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  <cell r="U36" t="str">
            <v>July</v>
          </cell>
          <cell r="V36" t="str">
            <v>August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  <cell r="U37" t="str">
            <v>April</v>
          </cell>
          <cell r="V37" t="str">
            <v>April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  <cell r="U38" t="str">
            <v>March</v>
          </cell>
          <cell r="V38" t="str">
            <v>April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  <cell r="U39" t="str">
            <v>January</v>
          </cell>
          <cell r="V39" t="str">
            <v>February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  <cell r="U40" t="str">
            <v>April</v>
          </cell>
          <cell r="V40" t="str">
            <v>May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  <cell r="U41" t="str">
            <v>April</v>
          </cell>
          <cell r="V41" t="str">
            <v>May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  <cell r="U42" t="str">
            <v>May</v>
          </cell>
          <cell r="V42" t="str">
            <v>June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  <cell r="U43" t="str">
            <v>September</v>
          </cell>
          <cell r="V43" t="str">
            <v>October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  <cell r="U44" t="str">
            <v>November</v>
          </cell>
          <cell r="V44" t="str">
            <v>December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  <cell r="U45" t="str">
            <v>June</v>
          </cell>
          <cell r="V45" t="str">
            <v>July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  <cell r="U46" t="str">
            <v>August</v>
          </cell>
          <cell r="V46" t="str">
            <v>October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  <cell r="U47" t="str">
            <v>March</v>
          </cell>
          <cell r="V47" t="str">
            <v>April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  <cell r="U48" t="str">
            <v>November</v>
          </cell>
          <cell r="V48" t="str">
            <v>December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  <cell r="U49" t="str">
            <v>October</v>
          </cell>
          <cell r="V49" t="str">
            <v>December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  <cell r="U50" t="str">
            <v>January</v>
          </cell>
          <cell r="V50" t="str">
            <v>March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  <cell r="U51" t="str">
            <v>September</v>
          </cell>
          <cell r="V51" t="str">
            <v>October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  <cell r="U52" t="str">
            <v>December</v>
          </cell>
          <cell r="V52" t="str">
            <v>January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  <cell r="U53" t="str">
            <v>July</v>
          </cell>
          <cell r="V53" t="str">
            <v>August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  <cell r="U54" t="str">
            <v>June</v>
          </cell>
          <cell r="V54" t="str">
            <v>July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  <cell r="U55" t="str">
            <v>March</v>
          </cell>
          <cell r="V55" t="str">
            <v>April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  <cell r="U56" t="str">
            <v>November</v>
          </cell>
          <cell r="V56" t="str">
            <v>December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  <cell r="U57" t="str">
            <v>May</v>
          </cell>
          <cell r="V57" t="str">
            <v>May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  <cell r="U58" t="str">
            <v>May</v>
          </cell>
          <cell r="V58" t="str">
            <v>June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  <cell r="U59" t="str">
            <v>March</v>
          </cell>
          <cell r="V59" t="str">
            <v>April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  <cell r="U60" t="str">
            <v>October</v>
          </cell>
          <cell r="V60" t="str">
            <v>November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  <cell r="U61" t="str">
            <v>August</v>
          </cell>
          <cell r="V61" t="str">
            <v>September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  <cell r="U62" t="str">
            <v>March</v>
          </cell>
          <cell r="V62" t="str">
            <v>March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  <cell r="U63" t="str">
            <v>May</v>
          </cell>
          <cell r="V63" t="str">
            <v>June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  <cell r="U64" t="str">
            <v>February</v>
          </cell>
          <cell r="V64" t="str">
            <v>March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  <cell r="U65" t="str">
            <v>December</v>
          </cell>
          <cell r="V65" t="str">
            <v>December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  <cell r="U66" t="str">
            <v>June</v>
          </cell>
          <cell r="V66" t="str">
            <v>July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  <cell r="U67" t="str">
            <v>July</v>
          </cell>
          <cell r="V67" t="str">
            <v>August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  <cell r="U68" t="str">
            <v>June</v>
          </cell>
          <cell r="V68" t="str">
            <v>July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  <cell r="U69" t="str">
            <v>June</v>
          </cell>
          <cell r="V69" t="str">
            <v>July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  <cell r="U70" t="str">
            <v>January</v>
          </cell>
          <cell r="V70" t="str">
            <v>February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  <cell r="U71" t="str">
            <v>August</v>
          </cell>
          <cell r="V71" t="str">
            <v>October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  <cell r="U72" t="str">
            <v>July</v>
          </cell>
          <cell r="V72" t="str">
            <v>September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  <cell r="U73" t="str">
            <v>March</v>
          </cell>
          <cell r="V73" t="str">
            <v>May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  <cell r="U74" t="str">
            <v>October</v>
          </cell>
          <cell r="V74" t="str">
            <v>November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  <cell r="U75" t="str">
            <v>February</v>
          </cell>
          <cell r="V75" t="str">
            <v>May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  <cell r="U76" t="str">
            <v>December</v>
          </cell>
          <cell r="V76" t="str">
            <v>January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  <cell r="U77" t="str">
            <v>March</v>
          </cell>
          <cell r="V77" t="str">
            <v>April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  <cell r="U78" t="str">
            <v>October</v>
          </cell>
          <cell r="V78" t="str">
            <v>December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  <cell r="U79" t="str">
            <v>March</v>
          </cell>
          <cell r="V79" t="str">
            <v>May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  <cell r="U80" t="str">
            <v>August</v>
          </cell>
          <cell r="V80" t="str">
            <v>September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  <cell r="U81" t="str">
            <v>March</v>
          </cell>
          <cell r="V81" t="str">
            <v>April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  <cell r="U82" t="str">
            <v>November</v>
          </cell>
          <cell r="V82" t="str">
            <v>December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  <cell r="U83" t="str">
            <v>July</v>
          </cell>
          <cell r="V83" t="str">
            <v>July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  <cell r="U84" t="str">
            <v>September</v>
          </cell>
          <cell r="V84" t="str">
            <v>October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  <cell r="U85" t="str">
            <v>February</v>
          </cell>
          <cell r="V85" t="str">
            <v>February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  <cell r="U86" t="str">
            <v>April</v>
          </cell>
          <cell r="V86" t="str">
            <v>May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  <cell r="U87" t="str">
            <v>August</v>
          </cell>
          <cell r="V87" t="str">
            <v>September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  <cell r="U88" t="str">
            <v>October</v>
          </cell>
          <cell r="V88" t="str">
            <v>December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  <cell r="U89" t="str">
            <v>May</v>
          </cell>
          <cell r="V89" t="str">
            <v>June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  <cell r="U90" t="str">
            <v>May</v>
          </cell>
          <cell r="V90" t="str">
            <v>June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  <cell r="U91" t="str">
            <v>May</v>
          </cell>
          <cell r="V91" t="str">
            <v>June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  <cell r="U92" t="str">
            <v>June</v>
          </cell>
          <cell r="V92" t="str">
            <v>July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  <cell r="U93" t="str">
            <v>March</v>
          </cell>
          <cell r="V93" t="str">
            <v>May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  <cell r="U94" t="str">
            <v>December</v>
          </cell>
          <cell r="V94" t="str">
            <v>February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  <cell r="U95" t="str">
            <v>June</v>
          </cell>
          <cell r="V95" t="str">
            <v>July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  <cell r="U96" t="str">
            <v>March</v>
          </cell>
          <cell r="V96" t="str">
            <v>April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  <cell r="U97" t="str">
            <v>January</v>
          </cell>
          <cell r="V97" t="str">
            <v>February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  <cell r="U98" t="str">
            <v>May</v>
          </cell>
          <cell r="V98" t="str">
            <v>August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  <cell r="U99" t="str">
            <v>June</v>
          </cell>
          <cell r="V99" t="str">
            <v>July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  <cell r="U100" t="str">
            <v>November</v>
          </cell>
          <cell r="V100" t="str">
            <v>December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  <cell r="U101" t="str">
            <v>December</v>
          </cell>
          <cell r="V101" t="str">
            <v>January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  <cell r="U102" t="str">
            <v>October</v>
          </cell>
          <cell r="V102" t="str">
            <v>November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  <cell r="U103" t="str">
            <v>December</v>
          </cell>
          <cell r="V103" t="str">
            <v>January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  <cell r="U104" t="str">
            <v>November</v>
          </cell>
          <cell r="V104" t="str">
            <v>December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  <cell r="U105" t="str">
            <v>February</v>
          </cell>
          <cell r="V105" t="str">
            <v>March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  <cell r="U106" t="str">
            <v>March</v>
          </cell>
          <cell r="V106" t="str">
            <v>April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  <cell r="U107" t="str">
            <v>April</v>
          </cell>
          <cell r="V107" t="str">
            <v>May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  <cell r="U108" t="str">
            <v>March</v>
          </cell>
          <cell r="V108" t="str">
            <v>April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  <cell r="U109" t="str">
            <v>April</v>
          </cell>
          <cell r="V109" t="str">
            <v>April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  <cell r="U110" t="str">
            <v>April</v>
          </cell>
          <cell r="V110" t="str">
            <v>May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  <cell r="U111" t="str">
            <v>January</v>
          </cell>
          <cell r="V111" t="str">
            <v>February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  <cell r="U112" t="str">
            <v>October</v>
          </cell>
          <cell r="V112" t="str">
            <v>November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  <cell r="U113" t="str">
            <v>May</v>
          </cell>
          <cell r="V113" t="str">
            <v>May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  <cell r="U114" t="str">
            <v>March</v>
          </cell>
          <cell r="V114" t="str">
            <v>April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  <cell r="U115" t="str">
            <v>July</v>
          </cell>
          <cell r="V115" t="str">
            <v>August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  <cell r="U116" t="str">
            <v>November</v>
          </cell>
          <cell r="V116" t="str">
            <v>January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  <cell r="U117" t="str">
            <v>January</v>
          </cell>
          <cell r="V117" t="str">
            <v>February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  <cell r="U118" t="str">
            <v>February</v>
          </cell>
          <cell r="V118" t="str">
            <v>April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  <cell r="U119" t="str">
            <v>March</v>
          </cell>
          <cell r="V119" t="str">
            <v>June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  <cell r="U120" t="str">
            <v>June</v>
          </cell>
          <cell r="V120" t="str">
            <v>July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  <cell r="U121" t="str">
            <v>July</v>
          </cell>
          <cell r="V121" t="str">
            <v>August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  <cell r="U122" t="str">
            <v>September</v>
          </cell>
          <cell r="V122" t="str">
            <v>October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  <cell r="U123" t="str">
            <v>April</v>
          </cell>
          <cell r="V123" t="str">
            <v>April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  <cell r="U124" t="str">
            <v>August</v>
          </cell>
          <cell r="V124" t="str">
            <v>October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  <cell r="U125" t="str">
            <v>September</v>
          </cell>
          <cell r="V125" t="str">
            <v>October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  <cell r="U126" t="str">
            <v>April</v>
          </cell>
          <cell r="V126" t="str">
            <v>May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  <cell r="U127" t="str">
            <v>December</v>
          </cell>
          <cell r="V127" t="str">
            <v>February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  <cell r="U128" t="str">
            <v>May</v>
          </cell>
          <cell r="V128" t="str">
            <v>June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  <cell r="U129" t="str">
            <v>March</v>
          </cell>
          <cell r="V129" t="str">
            <v>April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  <cell r="U130" t="str">
            <v>September</v>
          </cell>
          <cell r="V130" t="str">
            <v>October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  <cell r="U131" t="str">
            <v>August</v>
          </cell>
          <cell r="V131" t="str">
            <v>October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  <cell r="U132" t="str">
            <v>May</v>
          </cell>
          <cell r="V132" t="str">
            <v>June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  <cell r="U133" t="str">
            <v>June</v>
          </cell>
          <cell r="V133" t="str">
            <v>July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  <cell r="U134" t="str">
            <v>September</v>
          </cell>
          <cell r="V134" t="str">
            <v>November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  <cell r="U135" t="str">
            <v>May</v>
          </cell>
          <cell r="V135" t="str">
            <v>May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  <cell r="U136" t="str">
            <v>August</v>
          </cell>
          <cell r="V136" t="str">
            <v>September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  <cell r="U137" t="str">
            <v>May</v>
          </cell>
          <cell r="V137" t="str">
            <v>July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  <cell r="U138" t="str">
            <v>April</v>
          </cell>
          <cell r="V138" t="str">
            <v>May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  <cell r="U139" t="str">
            <v>August</v>
          </cell>
          <cell r="V139" t="str">
            <v>October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  <cell r="U140" t="str">
            <v>July</v>
          </cell>
          <cell r="V140" t="str">
            <v>August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  <cell r="U141" t="str">
            <v>July</v>
          </cell>
          <cell r="V141" t="str">
            <v>July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  <cell r="U142" t="str">
            <v>February</v>
          </cell>
          <cell r="V142" t="str">
            <v>March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  <cell r="U143" t="str">
            <v>April</v>
          </cell>
          <cell r="V143" t="str">
            <v>May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  <cell r="U144" t="str">
            <v>October</v>
          </cell>
          <cell r="V144" t="str">
            <v>November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  <cell r="U145" t="str">
            <v>July</v>
          </cell>
          <cell r="V145" t="str">
            <v>September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  <cell r="U146" t="str">
            <v>February</v>
          </cell>
          <cell r="V146" t="str">
            <v>April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  <cell r="U147" t="str">
            <v>July</v>
          </cell>
          <cell r="V147" t="str">
            <v>August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  <cell r="U148" t="str">
            <v>November</v>
          </cell>
          <cell r="V148" t="str">
            <v>January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  <cell r="U149" t="str">
            <v>November</v>
          </cell>
          <cell r="V149" t="str">
            <v>January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  <cell r="U150" t="str">
            <v>January</v>
          </cell>
          <cell r="V150" t="str">
            <v>February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  <cell r="U151" t="str">
            <v>November</v>
          </cell>
          <cell r="V151" t="str">
            <v>December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  <cell r="U152" t="str">
            <v>March</v>
          </cell>
          <cell r="V152" t="str">
            <v>May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  <cell r="U153" t="str">
            <v>April</v>
          </cell>
          <cell r="V153" t="str">
            <v>June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  <cell r="U154" t="str">
            <v>August</v>
          </cell>
          <cell r="V154" t="str">
            <v>September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  <cell r="U155" t="str">
            <v>October</v>
          </cell>
          <cell r="V155" t="str">
            <v>December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  <cell r="U156" t="str">
            <v>April</v>
          </cell>
          <cell r="V156" t="str">
            <v>June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  <cell r="U157" t="str">
            <v>June</v>
          </cell>
          <cell r="V157" t="str">
            <v>July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  <cell r="U158" t="str">
            <v>June</v>
          </cell>
          <cell r="V158" t="str">
            <v>August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  <cell r="U159" t="str">
            <v>January</v>
          </cell>
          <cell r="V159" t="str">
            <v>February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  <cell r="U160" t="str">
            <v>September</v>
          </cell>
          <cell r="V160" t="str">
            <v>October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  <cell r="U161" t="str">
            <v>May</v>
          </cell>
          <cell r="V161" t="str">
            <v>July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  <cell r="U162" t="str">
            <v>June</v>
          </cell>
          <cell r="V162" t="str">
            <v>August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  <cell r="U163" t="str">
            <v>June</v>
          </cell>
          <cell r="V163" t="str">
            <v>July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  <cell r="U164" t="str">
            <v>July</v>
          </cell>
          <cell r="V164" t="str">
            <v>August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  <cell r="U165" t="str">
            <v>August</v>
          </cell>
          <cell r="V165" t="str">
            <v>October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  <cell r="U166" t="str">
            <v>July</v>
          </cell>
          <cell r="V166" t="str">
            <v>September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  <cell r="U167" t="str">
            <v>December</v>
          </cell>
          <cell r="V167" t="str">
            <v>January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  <cell r="U168" t="str">
            <v>December</v>
          </cell>
          <cell r="V168" t="str">
            <v>January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  <cell r="U169" t="str">
            <v>June</v>
          </cell>
          <cell r="V169" t="str">
            <v>August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  <cell r="U170" t="str">
            <v>February</v>
          </cell>
          <cell r="V170" t="str">
            <v>March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  <cell r="U171" t="str">
            <v>September</v>
          </cell>
          <cell r="V171" t="str">
            <v>October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  <cell r="U172" t="str">
            <v>July</v>
          </cell>
          <cell r="V172" t="str">
            <v>August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  <cell r="U173" t="str">
            <v>June</v>
          </cell>
          <cell r="V173" t="str">
            <v>August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  <cell r="U174" t="str">
            <v>February</v>
          </cell>
          <cell r="V174" t="str">
            <v>March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  <cell r="U175" t="str">
            <v>January</v>
          </cell>
          <cell r="V175" t="str">
            <v>February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  <cell r="U176" t="str">
            <v>March</v>
          </cell>
          <cell r="V176" t="str">
            <v>May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  <cell r="U177" t="str">
            <v>August</v>
          </cell>
          <cell r="V177" t="str">
            <v>August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  <cell r="U178" t="str">
            <v>July</v>
          </cell>
          <cell r="V178" t="str">
            <v>August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  <cell r="U179" t="str">
            <v>March</v>
          </cell>
          <cell r="V179" t="str">
            <v>March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  <cell r="U180" t="str">
            <v>October</v>
          </cell>
          <cell r="V180" t="str">
            <v>November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  <cell r="U181" t="str">
            <v>February</v>
          </cell>
          <cell r="V181" t="str">
            <v>March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  <cell r="U182" t="str">
            <v>March</v>
          </cell>
          <cell r="V182" t="str">
            <v>April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  <cell r="U183" t="str">
            <v>May</v>
          </cell>
          <cell r="V183" t="str">
            <v>June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  <cell r="U184" t="str">
            <v>December</v>
          </cell>
          <cell r="V184" t="str">
            <v>January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  <cell r="U185" t="str">
            <v>October</v>
          </cell>
          <cell r="V185" t="str">
            <v>November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  <cell r="U186" t="str">
            <v>July</v>
          </cell>
          <cell r="V186" t="str">
            <v>September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  <cell r="U187" t="str">
            <v>July</v>
          </cell>
          <cell r="V187" t="str">
            <v>August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  <cell r="U188" t="str">
            <v>February</v>
          </cell>
          <cell r="V188" t="str">
            <v>March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  <cell r="U189" t="str">
            <v>June</v>
          </cell>
          <cell r="V189" t="str">
            <v>July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  <cell r="U190" t="str">
            <v>August</v>
          </cell>
          <cell r="V190" t="str">
            <v>September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  <cell r="U191" t="str">
            <v>July</v>
          </cell>
          <cell r="V191" t="str">
            <v>September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  <cell r="U192" t="str">
            <v>June</v>
          </cell>
          <cell r="V192" t="str">
            <v>June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  <cell r="U193" t="str">
            <v>August</v>
          </cell>
          <cell r="V193" t="str">
            <v>October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  <cell r="U194" t="str">
            <v>September</v>
          </cell>
          <cell r="V194" t="str">
            <v>October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  <cell r="U195" t="str">
            <v>September</v>
          </cell>
          <cell r="V195" t="str">
            <v>November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  <cell r="U196" t="str">
            <v>January</v>
          </cell>
          <cell r="V196" t="str">
            <v>March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  <cell r="U197" t="str">
            <v>May</v>
          </cell>
          <cell r="V197" t="str">
            <v>July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  <cell r="U198" t="str">
            <v>September</v>
          </cell>
          <cell r="V198" t="str">
            <v>October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  <cell r="U199" t="str">
            <v>January</v>
          </cell>
          <cell r="V199" t="str">
            <v>February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  <cell r="U200" t="str">
            <v>September</v>
          </cell>
          <cell r="V200" t="str">
            <v>October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  <cell r="U201" t="str">
            <v>August</v>
          </cell>
          <cell r="V201" t="str">
            <v>September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  <cell r="U202" t="str">
            <v>August</v>
          </cell>
          <cell r="V202" t="str">
            <v>September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  <cell r="U203" t="str">
            <v>January</v>
          </cell>
          <cell r="V203" t="str">
            <v>February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  <cell r="U204" t="str">
            <v>September</v>
          </cell>
          <cell r="V204" t="str">
            <v>October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  <cell r="U205" t="str">
            <v>November</v>
          </cell>
          <cell r="V205" t="str">
            <v>January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  <cell r="U206" t="str">
            <v>July</v>
          </cell>
          <cell r="V206" t="str">
            <v>August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  <cell r="U207" t="str">
            <v>September</v>
          </cell>
          <cell r="V207" t="str">
            <v>October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  <cell r="U208" t="str">
            <v>July</v>
          </cell>
          <cell r="V208" t="str">
            <v>August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  <cell r="U209" t="str">
            <v>December</v>
          </cell>
          <cell r="V209" t="str">
            <v>January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  <cell r="U210" t="str">
            <v>November</v>
          </cell>
          <cell r="V210" t="str">
            <v>December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  <cell r="U211" t="str">
            <v>June</v>
          </cell>
          <cell r="V211" t="str">
            <v>July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  <cell r="U212" t="str">
            <v>September</v>
          </cell>
          <cell r="V212" t="str">
            <v>October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  <cell r="U213" t="str">
            <v>August</v>
          </cell>
          <cell r="V213" t="str">
            <v>September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  <cell r="U214" t="str">
            <v>February</v>
          </cell>
          <cell r="V214" t="str">
            <v>April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  <cell r="U215" t="str">
            <v>July</v>
          </cell>
          <cell r="V215" t="str">
            <v>August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  <cell r="U216" t="str">
            <v>January</v>
          </cell>
          <cell r="V216" t="str">
            <v>March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  <cell r="U217" t="str">
            <v>January</v>
          </cell>
          <cell r="V217" t="str">
            <v>February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  <cell r="U218" t="str">
            <v>March</v>
          </cell>
          <cell r="V218" t="str">
            <v>April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  <cell r="U219" t="str">
            <v>November</v>
          </cell>
          <cell r="V219" t="str">
            <v>December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  <cell r="U220" t="str">
            <v>March</v>
          </cell>
          <cell r="V220" t="str">
            <v>May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  <cell r="U221" t="str">
            <v>February</v>
          </cell>
          <cell r="V221" t="str">
            <v>April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  <cell r="U222" t="str">
            <v>July</v>
          </cell>
          <cell r="V222" t="str">
            <v>August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  <cell r="U223" t="str">
            <v>January</v>
          </cell>
          <cell r="V223" t="str">
            <v>March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  <cell r="U224" t="str">
            <v>January</v>
          </cell>
          <cell r="V224" t="str">
            <v>March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  <cell r="U225" t="str">
            <v>April</v>
          </cell>
          <cell r="V225" t="str">
            <v>May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  <cell r="U226" t="str">
            <v>May</v>
          </cell>
          <cell r="V226" t="str">
            <v>July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  <cell r="U227" t="str">
            <v>March</v>
          </cell>
          <cell r="V227" t="str">
            <v>April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  <cell r="U228" t="str">
            <v>April</v>
          </cell>
          <cell r="V228" t="str">
            <v>May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  <cell r="U229" t="str">
            <v>June</v>
          </cell>
          <cell r="V229" t="str">
            <v>July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  <cell r="U230" t="str">
            <v>April</v>
          </cell>
          <cell r="V230" t="str">
            <v>June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  <cell r="U231" t="str">
            <v>January</v>
          </cell>
          <cell r="V231" t="str">
            <v>February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  <cell r="U232" t="str">
            <v>May</v>
          </cell>
          <cell r="V232" t="str">
            <v>June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  <cell r="U233" t="str">
            <v>December</v>
          </cell>
          <cell r="V233" t="str">
            <v>January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  <cell r="U234" t="str">
            <v>January</v>
          </cell>
          <cell r="V234" t="str">
            <v>February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  <cell r="U235" t="str">
            <v>August</v>
          </cell>
          <cell r="V235" t="str">
            <v>September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  <cell r="U236" t="str">
            <v>May</v>
          </cell>
          <cell r="V236" t="str">
            <v>June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  <cell r="U237" t="str">
            <v>June</v>
          </cell>
          <cell r="V237" t="str">
            <v>July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  <cell r="U238" t="str">
            <v>November</v>
          </cell>
          <cell r="V238" t="str">
            <v>January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  <cell r="U239" t="str">
            <v>January</v>
          </cell>
          <cell r="V239" t="str">
            <v>March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  <cell r="U240" t="str">
            <v>December</v>
          </cell>
          <cell r="V240" t="str">
            <v>December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  <cell r="U241" t="str">
            <v>October</v>
          </cell>
          <cell r="V241" t="str">
            <v>November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  <cell r="U242" t="str">
            <v>March</v>
          </cell>
          <cell r="V242" t="str">
            <v>May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  <cell r="U243" t="str">
            <v>November</v>
          </cell>
          <cell r="V243" t="str">
            <v>December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  <cell r="U244" t="str">
            <v>November</v>
          </cell>
          <cell r="V244" t="str">
            <v>December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  <cell r="U245" t="str">
            <v>January</v>
          </cell>
          <cell r="V245" t="str">
            <v>February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  <cell r="U246" t="str">
            <v>February</v>
          </cell>
          <cell r="V246" t="str">
            <v>March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  <cell r="U247" t="str">
            <v>July</v>
          </cell>
          <cell r="V247" t="str">
            <v>August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  <cell r="U248" t="str">
            <v>October</v>
          </cell>
          <cell r="V248" t="str">
            <v>December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  <cell r="U249" t="str">
            <v>September</v>
          </cell>
          <cell r="V249" t="str">
            <v>October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  <cell r="U250" t="str">
            <v>November</v>
          </cell>
          <cell r="V250" t="str">
            <v>January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  <cell r="U251" t="str">
            <v>June</v>
          </cell>
          <cell r="V251" t="str">
            <v>August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  <cell r="U252" t="str">
            <v>May</v>
          </cell>
          <cell r="V252" t="str">
            <v>June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  <cell r="U253" t="str">
            <v>April</v>
          </cell>
          <cell r="V253" t="str">
            <v>May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  <cell r="U254" t="str">
            <v>March</v>
          </cell>
          <cell r="V254" t="str">
            <v>June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  <cell r="U255" t="str">
            <v>January</v>
          </cell>
          <cell r="V255" t="str">
            <v>February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  <cell r="U256" t="str">
            <v>September</v>
          </cell>
          <cell r="V256" t="str">
            <v>October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  <cell r="U257" t="str">
            <v>February</v>
          </cell>
          <cell r="V257" t="str">
            <v>March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  <cell r="U258" t="str">
            <v>February</v>
          </cell>
          <cell r="V258" t="str">
            <v>March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  <cell r="U259" t="str">
            <v>April</v>
          </cell>
          <cell r="V259" t="str">
            <v>May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  <cell r="U260" t="str">
            <v>May</v>
          </cell>
          <cell r="V260" t="str">
            <v>June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  <cell r="U261" t="str">
            <v>March</v>
          </cell>
          <cell r="V261" t="str">
            <v>April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  <cell r="U262" t="str">
            <v>June</v>
          </cell>
          <cell r="V262" t="str">
            <v>July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  <cell r="U263" t="str">
            <v>April</v>
          </cell>
          <cell r="V263" t="str">
            <v>June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  <cell r="U264" t="str">
            <v>January</v>
          </cell>
          <cell r="V264" t="str">
            <v>February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  <cell r="U265" t="str">
            <v>August</v>
          </cell>
          <cell r="V265" t="str">
            <v>September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  <cell r="U266" t="str">
            <v>April</v>
          </cell>
          <cell r="V266" t="str">
            <v>May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  <cell r="U267" t="str">
            <v>March</v>
          </cell>
          <cell r="V267" t="str">
            <v>May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  <cell r="U268" t="str">
            <v>January</v>
          </cell>
          <cell r="V268" t="str">
            <v>April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  <cell r="U269" t="str">
            <v>May</v>
          </cell>
          <cell r="V269" t="str">
            <v>June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  <cell r="U270" t="str">
            <v>September</v>
          </cell>
          <cell r="V270" t="str">
            <v>November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  <cell r="U271" t="str">
            <v>January</v>
          </cell>
          <cell r="V271" t="str">
            <v>February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  <cell r="U272" t="str">
            <v>April</v>
          </cell>
          <cell r="V272" t="str">
            <v>May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  <cell r="U273" t="str">
            <v>December</v>
          </cell>
          <cell r="V273" t="str">
            <v>January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  <cell r="U274" t="str">
            <v>February</v>
          </cell>
          <cell r="V274" t="str">
            <v>April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  <cell r="U275" t="str">
            <v>June</v>
          </cell>
          <cell r="V275" t="str">
            <v>July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  <cell r="U276" t="str">
            <v>March</v>
          </cell>
          <cell r="V276" t="str">
            <v>April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  <cell r="U277" t="str">
            <v>October</v>
          </cell>
          <cell r="V277" t="str">
            <v>November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  <cell r="U278" t="str">
            <v>February</v>
          </cell>
          <cell r="V278" t="str">
            <v>April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  <cell r="U279" t="str">
            <v>April</v>
          </cell>
          <cell r="V279" t="str">
            <v>May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  <cell r="U280" t="str">
            <v>September</v>
          </cell>
          <cell r="V280" t="str">
            <v>October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  <cell r="U281" t="str">
            <v>January</v>
          </cell>
          <cell r="V281" t="str">
            <v>February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  <cell r="U282" t="str">
            <v>April</v>
          </cell>
          <cell r="V282" t="str">
            <v>May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  <cell r="U283" t="str">
            <v>May</v>
          </cell>
          <cell r="V283" t="str">
            <v>August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  <cell r="U284" t="str">
            <v>January</v>
          </cell>
          <cell r="V284" t="str">
            <v>February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  <cell r="U285" t="str">
            <v>May</v>
          </cell>
          <cell r="V285" t="str">
            <v>June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  <cell r="U286" t="str">
            <v>December</v>
          </cell>
          <cell r="V286" t="str">
            <v>January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  <cell r="U287" t="str">
            <v>August</v>
          </cell>
          <cell r="V287" t="str">
            <v>September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  <cell r="U288" t="str">
            <v>February</v>
          </cell>
          <cell r="V288" t="str">
            <v>March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  <cell r="U289" t="str">
            <v>October</v>
          </cell>
          <cell r="V289" t="str">
            <v>November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  <cell r="U290" t="str">
            <v>May</v>
          </cell>
          <cell r="V290" t="str">
            <v>June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  <cell r="U291" t="str">
            <v>October</v>
          </cell>
          <cell r="V291" t="str">
            <v>November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  <cell r="U292" t="str">
            <v>December</v>
          </cell>
          <cell r="V292" t="str">
            <v>February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  <cell r="U293" t="str">
            <v>April</v>
          </cell>
          <cell r="V293" t="str">
            <v>May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  <cell r="U294" t="str">
            <v>September</v>
          </cell>
          <cell r="V294" t="str">
            <v>October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  <cell r="U295" t="str">
            <v>March</v>
          </cell>
          <cell r="V295" t="str">
            <v>April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  <cell r="U296" t="str">
            <v>June</v>
          </cell>
          <cell r="V296" t="str">
            <v>July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  <cell r="U297" t="str">
            <v>September</v>
          </cell>
          <cell r="V297" t="str">
            <v>November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  <cell r="U298" t="str">
            <v>August</v>
          </cell>
          <cell r="V298" t="str">
            <v>September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  <cell r="U299" t="str">
            <v>March</v>
          </cell>
          <cell r="V299" t="str">
            <v>May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  <cell r="U300" t="str">
            <v>March</v>
          </cell>
          <cell r="V300" t="str">
            <v>May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  <cell r="U301" t="str">
            <v>October</v>
          </cell>
          <cell r="V301" t="str">
            <v>November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  <cell r="U302" t="str">
            <v>March</v>
          </cell>
          <cell r="V302" t="str">
            <v>April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  <cell r="U303" t="str">
            <v>February</v>
          </cell>
          <cell r="V303" t="str">
            <v>March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  <cell r="U304" t="str">
            <v>January</v>
          </cell>
          <cell r="V304" t="str">
            <v>February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  <cell r="U305" t="str">
            <v>May</v>
          </cell>
          <cell r="V305" t="str">
            <v>June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  <cell r="U306" t="str">
            <v>July</v>
          </cell>
          <cell r="V306" t="str">
            <v>September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  <cell r="U307" t="str">
            <v>February</v>
          </cell>
          <cell r="V307" t="str">
            <v>March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  <cell r="U308" t="str">
            <v>February</v>
          </cell>
          <cell r="V308" t="str">
            <v>March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  <cell r="U309" t="str">
            <v>January</v>
          </cell>
          <cell r="V309" t="str">
            <v>February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  <cell r="U310" t="str">
            <v>January</v>
          </cell>
          <cell r="V310" t="str">
            <v>March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  <cell r="U311" t="str">
            <v>August</v>
          </cell>
          <cell r="V311" t="str">
            <v>September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  <cell r="U312" t="str">
            <v>October</v>
          </cell>
          <cell r="V312" t="str">
            <v>October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  <cell r="U313" t="str">
            <v>November</v>
          </cell>
          <cell r="V313" t="str">
            <v>January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  <cell r="U314" t="str">
            <v>March</v>
          </cell>
          <cell r="V314" t="str">
            <v>April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  <cell r="U315" t="str">
            <v>June</v>
          </cell>
          <cell r="V315" t="str">
            <v>August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  <cell r="U316" t="str">
            <v>January</v>
          </cell>
          <cell r="V316" t="str">
            <v>March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  <cell r="U317" t="str">
            <v>July</v>
          </cell>
          <cell r="V317" t="str">
            <v>August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  <cell r="U318" t="str">
            <v>November</v>
          </cell>
          <cell r="V318" t="str">
            <v>December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  <cell r="U319" t="str">
            <v>November</v>
          </cell>
          <cell r="V319" t="str">
            <v>December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  <cell r="U320" t="str">
            <v>February</v>
          </cell>
          <cell r="V320" t="str">
            <v>March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  <cell r="U321" t="str">
            <v>November</v>
          </cell>
          <cell r="V321" t="str">
            <v>February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  <cell r="U322" t="str">
            <v>November</v>
          </cell>
          <cell r="V322" t="str">
            <v>December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  <cell r="U323" t="str">
            <v>October</v>
          </cell>
          <cell r="V323" t="str">
            <v>November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  <cell r="U324" t="str">
            <v>April</v>
          </cell>
          <cell r="V324" t="str">
            <v>May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  <cell r="U325" t="str">
            <v>November</v>
          </cell>
          <cell r="V325" t="str">
            <v>December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  <cell r="U326" t="str">
            <v>June</v>
          </cell>
          <cell r="V326" t="str">
            <v>August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  <cell r="U327" t="str">
            <v>November</v>
          </cell>
          <cell r="V327" t="str">
            <v>December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  <cell r="U328" t="str">
            <v>February</v>
          </cell>
          <cell r="V328" t="str">
            <v>March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  <cell r="U329" t="str">
            <v>February</v>
          </cell>
          <cell r="V329" t="str">
            <v>March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  <cell r="U330" t="str">
            <v>October</v>
          </cell>
          <cell r="V330" t="str">
            <v>November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  <cell r="U331" t="str">
            <v>October</v>
          </cell>
          <cell r="V331" t="str">
            <v>November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  <cell r="U332" t="str">
            <v>April</v>
          </cell>
          <cell r="V332" t="str">
            <v>May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  <cell r="U333" t="str">
            <v>May</v>
          </cell>
          <cell r="V333" t="str">
            <v>June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  <cell r="U334" t="str">
            <v>September</v>
          </cell>
          <cell r="V334" t="str">
            <v>October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  <cell r="U335" t="str">
            <v>March</v>
          </cell>
          <cell r="V335" t="str">
            <v>April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  <cell r="U336" t="str">
            <v>April</v>
          </cell>
          <cell r="V336" t="str">
            <v>May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  <cell r="U337" t="str">
            <v>April</v>
          </cell>
          <cell r="V337" t="str">
            <v>May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  <cell r="U338" t="str">
            <v>October</v>
          </cell>
          <cell r="V338" t="str">
            <v>November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  <cell r="U339" t="str">
            <v>February</v>
          </cell>
          <cell r="V339" t="str">
            <v>March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  <cell r="U340" t="str">
            <v>July</v>
          </cell>
          <cell r="V340" t="str">
            <v>September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  <cell r="U341" t="str">
            <v>March</v>
          </cell>
          <cell r="V341" t="str">
            <v>April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  <cell r="U342" t="str">
            <v>February</v>
          </cell>
          <cell r="V342" t="str">
            <v>March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  <cell r="U343" t="str">
            <v>September</v>
          </cell>
          <cell r="V343" t="str">
            <v>October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  <cell r="U344" t="str">
            <v>March</v>
          </cell>
          <cell r="V344" t="str">
            <v>April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  <cell r="U345" t="str">
            <v>October</v>
          </cell>
          <cell r="V345" t="str">
            <v>November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  <cell r="U346" t="str">
            <v>April</v>
          </cell>
          <cell r="V346" t="str">
            <v>June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  <cell r="U347" t="str">
            <v>April</v>
          </cell>
          <cell r="V347" t="str">
            <v>May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  <cell r="U348" t="str">
            <v>September</v>
          </cell>
          <cell r="V348" t="str">
            <v>October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  <cell r="U349" t="str">
            <v>October</v>
          </cell>
          <cell r="V349" t="str">
            <v>November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  <cell r="U350" t="str">
            <v>July</v>
          </cell>
          <cell r="V350" t="str">
            <v>August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  <cell r="U351" t="str">
            <v>January</v>
          </cell>
          <cell r="V351" t="str">
            <v>February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  <cell r="U352" t="str">
            <v>August</v>
          </cell>
          <cell r="V352" t="str">
            <v>September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  <cell r="U353" t="str">
            <v>February</v>
          </cell>
          <cell r="V353" t="str">
            <v>April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  <cell r="U354" t="str">
            <v>September</v>
          </cell>
          <cell r="V354" t="str">
            <v>October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  <cell r="U355" t="str">
            <v>October</v>
          </cell>
          <cell r="V355" t="str">
            <v>November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  <cell r="U356" t="str">
            <v>March</v>
          </cell>
          <cell r="V356" t="str">
            <v>April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  <cell r="U357" t="str">
            <v>October</v>
          </cell>
          <cell r="V357" t="str">
            <v>December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  <cell r="U358" t="str">
            <v>February</v>
          </cell>
          <cell r="V358" t="str">
            <v>March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  <cell r="U359" t="str">
            <v>March</v>
          </cell>
          <cell r="V359" t="str">
            <v>April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  <cell r="U360" t="str">
            <v>May</v>
          </cell>
          <cell r="V360" t="str">
            <v>June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  <cell r="U361" t="str">
            <v>October</v>
          </cell>
          <cell r="V361" t="str">
            <v>November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  <cell r="U362" t="str">
            <v>June</v>
          </cell>
          <cell r="V362" t="str">
            <v>July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  <cell r="U363" t="str">
            <v>October</v>
          </cell>
          <cell r="V363" t="str">
            <v>November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  <cell r="U364" t="str">
            <v>July</v>
          </cell>
          <cell r="V364" t="str">
            <v>August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  <cell r="U365" t="str">
            <v>March</v>
          </cell>
          <cell r="V365" t="str">
            <v>May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  <cell r="U366" t="str">
            <v>May</v>
          </cell>
          <cell r="V366" t="str">
            <v>June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  <cell r="U367" t="str">
            <v>January</v>
          </cell>
          <cell r="V367" t="str">
            <v>February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  <cell r="U368" t="str">
            <v>April</v>
          </cell>
          <cell r="V368" t="str">
            <v>May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  <cell r="U369" t="str">
            <v>March</v>
          </cell>
          <cell r="V369" t="str">
            <v>May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  <cell r="U370" t="str">
            <v>February</v>
          </cell>
          <cell r="V370" t="str">
            <v>March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  <cell r="U371" t="str">
            <v>December</v>
          </cell>
          <cell r="V371" t="str">
            <v>January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  <cell r="U372" t="str">
            <v>December</v>
          </cell>
          <cell r="V372" t="str">
            <v>January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  <cell r="U373" t="str">
            <v>December</v>
          </cell>
          <cell r="V373" t="str">
            <v>February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  <cell r="U374" t="str">
            <v>February</v>
          </cell>
          <cell r="V374" t="str">
            <v>April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  <cell r="U375" t="str">
            <v>June</v>
          </cell>
          <cell r="V375" t="str">
            <v>July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  <cell r="U376" t="str">
            <v>August</v>
          </cell>
          <cell r="V376" t="str">
            <v>September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  <cell r="U377" t="str">
            <v>January</v>
          </cell>
          <cell r="V377" t="str">
            <v>March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  <cell r="U378" t="str">
            <v>July</v>
          </cell>
          <cell r="V378" t="str">
            <v>August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  <cell r="U379" t="str">
            <v>October</v>
          </cell>
          <cell r="V379" t="str">
            <v>November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  <cell r="U380" t="str">
            <v>January</v>
          </cell>
          <cell r="V380" t="str">
            <v>January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  <cell r="U381" t="str">
            <v>March</v>
          </cell>
          <cell r="V381" t="str">
            <v>May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  <cell r="U382" t="str">
            <v>December</v>
          </cell>
          <cell r="V382" t="str">
            <v>January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  <cell r="U383" t="str">
            <v>June</v>
          </cell>
          <cell r="V383" t="str">
            <v>July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  <cell r="U384" t="str">
            <v>August</v>
          </cell>
          <cell r="V384" t="str">
            <v>September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  <cell r="U385" t="str">
            <v>April</v>
          </cell>
          <cell r="V385" t="str">
            <v>May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  <cell r="U386" t="str">
            <v>December</v>
          </cell>
          <cell r="V386" t="str">
            <v>January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  <cell r="U387" t="str">
            <v>October</v>
          </cell>
          <cell r="V387" t="str">
            <v>November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  <cell r="U388" t="str">
            <v>July</v>
          </cell>
          <cell r="V388" t="str">
            <v>August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  <cell r="U389" t="str">
            <v>July</v>
          </cell>
          <cell r="V389" t="str">
            <v>August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  <cell r="U390" t="str">
            <v>June</v>
          </cell>
          <cell r="V390" t="str">
            <v>July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  <cell r="U391" t="str">
            <v>February</v>
          </cell>
          <cell r="V391" t="str">
            <v>March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  <cell r="U392" t="str">
            <v>April</v>
          </cell>
          <cell r="V392" t="str">
            <v>May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  <cell r="U393" t="str">
            <v>November</v>
          </cell>
          <cell r="V393" t="str">
            <v>December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  <cell r="U394" t="str">
            <v>August</v>
          </cell>
          <cell r="V394" t="str">
            <v>September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  <cell r="U395" t="str">
            <v>September</v>
          </cell>
          <cell r="V395" t="str">
            <v>October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  <cell r="U396" t="str">
            <v>February</v>
          </cell>
          <cell r="V396" t="str">
            <v>April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  <cell r="U397" t="str">
            <v>March</v>
          </cell>
          <cell r="V397" t="str">
            <v>April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  <cell r="U398" t="str">
            <v>June</v>
          </cell>
          <cell r="V398" t="str">
            <v>July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  <cell r="U399" t="str">
            <v>July</v>
          </cell>
          <cell r="V399" t="str">
            <v>September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  <cell r="U400" t="str">
            <v>March</v>
          </cell>
          <cell r="V400" t="str">
            <v>April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  <cell r="U401" t="str">
            <v>November</v>
          </cell>
          <cell r="V401" t="str">
            <v>December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  <cell r="U402" t="str">
            <v>April</v>
          </cell>
          <cell r="V402" t="str">
            <v>May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  <cell r="U403" t="str">
            <v>July</v>
          </cell>
          <cell r="V403" t="str">
            <v>August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  <cell r="U404" t="str">
            <v>October</v>
          </cell>
          <cell r="V404" t="str">
            <v>November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  <cell r="U405" t="str">
            <v>June</v>
          </cell>
          <cell r="V405" t="str">
            <v>August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  <cell r="U406" t="str">
            <v>January</v>
          </cell>
          <cell r="V406" t="str">
            <v>February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  <cell r="U407" t="str">
            <v>February</v>
          </cell>
          <cell r="V407" t="str">
            <v>March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  <cell r="U408" t="str">
            <v>April</v>
          </cell>
          <cell r="V408" t="str">
            <v>May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  <cell r="U409" t="str">
            <v>September</v>
          </cell>
          <cell r="V409" t="str">
            <v>November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  <cell r="U410" t="str">
            <v>September</v>
          </cell>
          <cell r="V410" t="str">
            <v>November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  <cell r="U411" t="str">
            <v>June</v>
          </cell>
          <cell r="V411" t="str">
            <v>July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  <cell r="U412" t="str">
            <v>April</v>
          </cell>
          <cell r="V412" t="str">
            <v>June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  <cell r="U413" t="str">
            <v>November</v>
          </cell>
          <cell r="V413" t="str">
            <v>December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  <cell r="U414" t="str">
            <v>July</v>
          </cell>
          <cell r="V414" t="str">
            <v>July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  <cell r="U415" t="str">
            <v>June</v>
          </cell>
          <cell r="V415" t="str">
            <v>July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  <cell r="U416" t="str">
            <v>September</v>
          </cell>
          <cell r="V416" t="str">
            <v>October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  <cell r="U417" t="str">
            <v>September</v>
          </cell>
          <cell r="V417" t="str">
            <v>October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  <cell r="U418" t="str">
            <v>January</v>
          </cell>
          <cell r="V418" t="str">
            <v>February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  <cell r="U419" t="str">
            <v>March</v>
          </cell>
          <cell r="V419" t="str">
            <v>April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  <cell r="U420" t="str">
            <v>June</v>
          </cell>
          <cell r="V420" t="str">
            <v>July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  <cell r="U421" t="str">
            <v>April</v>
          </cell>
          <cell r="V421" t="str">
            <v>June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  <cell r="U422" t="str">
            <v>February</v>
          </cell>
          <cell r="V422" t="str">
            <v>March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  <cell r="U423" t="str">
            <v>June</v>
          </cell>
          <cell r="V423" t="str">
            <v>August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  <cell r="U424" t="str">
            <v>August</v>
          </cell>
          <cell r="V424" t="str">
            <v>September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  <cell r="U425" t="str">
            <v>May</v>
          </cell>
          <cell r="V425" t="str">
            <v>June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  <cell r="U426" t="str">
            <v>January</v>
          </cell>
          <cell r="V426" t="str">
            <v>March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  <cell r="U427" t="str">
            <v>September</v>
          </cell>
          <cell r="V427" t="str">
            <v>November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  <cell r="U428" t="str">
            <v>January</v>
          </cell>
          <cell r="V428" t="str">
            <v>March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  <cell r="U429" t="str">
            <v>October</v>
          </cell>
          <cell r="V429" t="str">
            <v>October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  <cell r="U430" t="str">
            <v>May</v>
          </cell>
          <cell r="V430" t="str">
            <v>June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  <cell r="U431" t="str">
            <v>September</v>
          </cell>
          <cell r="V431" t="str">
            <v>November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  <cell r="U432" t="str">
            <v>August</v>
          </cell>
          <cell r="V432" t="str">
            <v>September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  <cell r="U433" t="str">
            <v>June</v>
          </cell>
          <cell r="V433" t="str">
            <v>July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  <cell r="U434" t="str">
            <v>August</v>
          </cell>
          <cell r="V434" t="str">
            <v>October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  <cell r="U435" t="str">
            <v>August</v>
          </cell>
          <cell r="V435" t="str">
            <v>October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  <cell r="U436" t="str">
            <v>October</v>
          </cell>
          <cell r="V436" t="str">
            <v>December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  <cell r="U437" t="str">
            <v>August</v>
          </cell>
          <cell r="V437" t="str">
            <v>September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  <cell r="U438" t="str">
            <v>July</v>
          </cell>
          <cell r="V438" t="str">
            <v>July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  <cell r="U439" t="str">
            <v>August</v>
          </cell>
          <cell r="V439" t="str">
            <v>October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  <cell r="U440" t="str">
            <v>October</v>
          </cell>
          <cell r="V440" t="str">
            <v>November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  <cell r="U441" t="str">
            <v>October</v>
          </cell>
          <cell r="V441" t="str">
            <v>October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  <cell r="U442" t="str">
            <v>February</v>
          </cell>
          <cell r="V442" t="str">
            <v>March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  <cell r="U443" t="str">
            <v>October</v>
          </cell>
          <cell r="V443" t="str">
            <v>November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  <cell r="U444" t="str">
            <v>January</v>
          </cell>
          <cell r="V444" t="str">
            <v>February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  <cell r="U445" t="str">
            <v>January</v>
          </cell>
          <cell r="V445" t="str">
            <v>February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  <cell r="U446" t="str">
            <v>December</v>
          </cell>
          <cell r="V446" t="str">
            <v>February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  <cell r="U447" t="str">
            <v>May</v>
          </cell>
          <cell r="V447" t="str">
            <v>May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  <cell r="U448" t="str">
            <v>February</v>
          </cell>
          <cell r="V448" t="str">
            <v>March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  <cell r="U449" t="str">
            <v>February</v>
          </cell>
          <cell r="V449" t="str">
            <v>March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  <cell r="U450" t="str">
            <v>April</v>
          </cell>
          <cell r="V450" t="str">
            <v>May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  <cell r="U451" t="str">
            <v>September</v>
          </cell>
          <cell r="V451" t="str">
            <v>October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  <cell r="U452" t="str">
            <v>January</v>
          </cell>
          <cell r="V452" t="str">
            <v>February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  <cell r="U453" t="str">
            <v>December</v>
          </cell>
          <cell r="V453" t="str">
            <v>January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  <cell r="U454" t="str">
            <v>April</v>
          </cell>
          <cell r="V454" t="str">
            <v>May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  <cell r="U455" t="str">
            <v>February</v>
          </cell>
          <cell r="V455" t="str">
            <v>February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  <cell r="U456" t="str">
            <v>October</v>
          </cell>
          <cell r="V456" t="str">
            <v>November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  <cell r="U457" t="str">
            <v>March</v>
          </cell>
          <cell r="V457" t="str">
            <v>April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  <cell r="U458" t="str">
            <v>September</v>
          </cell>
          <cell r="V458" t="str">
            <v>October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  <cell r="U459" t="str">
            <v>July</v>
          </cell>
          <cell r="V459" t="str">
            <v>August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  <cell r="U460" t="str">
            <v>April</v>
          </cell>
          <cell r="V460" t="str">
            <v>May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  <cell r="U461" t="str">
            <v>September</v>
          </cell>
          <cell r="V461" t="str">
            <v>November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  <cell r="U462" t="str">
            <v>April</v>
          </cell>
          <cell r="V462" t="str">
            <v>June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  <cell r="U463" t="str">
            <v>May</v>
          </cell>
          <cell r="V463" t="str">
            <v>June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  <cell r="U464" t="str">
            <v>June</v>
          </cell>
          <cell r="V464" t="str">
            <v>August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  <cell r="U465" t="str">
            <v>July</v>
          </cell>
          <cell r="V465" t="str">
            <v>September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  <cell r="U466" t="str">
            <v>April</v>
          </cell>
          <cell r="V466" t="str">
            <v>May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  <cell r="U467" t="str">
            <v>June</v>
          </cell>
          <cell r="V467" t="str">
            <v>June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  <cell r="U468" t="str">
            <v>August</v>
          </cell>
          <cell r="V468" t="str">
            <v>September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  <cell r="U469" t="str">
            <v>August</v>
          </cell>
          <cell r="V469" t="str">
            <v>September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  <cell r="U470" t="str">
            <v>May</v>
          </cell>
          <cell r="V470" t="str">
            <v>July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  <cell r="U471" t="str">
            <v>July</v>
          </cell>
          <cell r="V471" t="str">
            <v>September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  <cell r="U472" t="str">
            <v>November</v>
          </cell>
          <cell r="V472" t="str">
            <v>January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  <cell r="U473" t="str">
            <v>March</v>
          </cell>
          <cell r="V473" t="str">
            <v>April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  <cell r="U474" t="str">
            <v>July</v>
          </cell>
          <cell r="V474" t="str">
            <v>August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  <cell r="U475" t="str">
            <v>August</v>
          </cell>
          <cell r="V475" t="str">
            <v>September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  <cell r="U476" t="str">
            <v>January</v>
          </cell>
          <cell r="V476" t="str">
            <v>February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  <cell r="U477" t="str">
            <v>April</v>
          </cell>
          <cell r="V477" t="str">
            <v>May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  <cell r="U478" t="str">
            <v>April</v>
          </cell>
          <cell r="V478" t="str">
            <v>June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  <cell r="U479" t="str">
            <v>March</v>
          </cell>
          <cell r="V479" t="str">
            <v>May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  <cell r="U480" t="str">
            <v>March</v>
          </cell>
          <cell r="V480" t="str">
            <v>April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  <cell r="U481" t="str">
            <v>September</v>
          </cell>
          <cell r="V481" t="str">
            <v>November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  <cell r="U482" t="str">
            <v>July</v>
          </cell>
          <cell r="V482" t="str">
            <v>August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  <cell r="U483" t="str">
            <v>September</v>
          </cell>
          <cell r="V483" t="str">
            <v>October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  <cell r="U484" t="str">
            <v>March</v>
          </cell>
          <cell r="V484" t="str">
            <v>April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  <cell r="U485" t="str">
            <v>November</v>
          </cell>
          <cell r="V485" t="str">
            <v>January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  <cell r="U486" t="str">
            <v>September</v>
          </cell>
          <cell r="V486" t="str">
            <v>November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  <cell r="U487" t="str">
            <v>April</v>
          </cell>
          <cell r="V487" t="str">
            <v>May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  <cell r="U488" t="str">
            <v>May</v>
          </cell>
          <cell r="V488" t="str">
            <v>June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  <cell r="U489" t="str">
            <v>October</v>
          </cell>
          <cell r="V489" t="str">
            <v>December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  <cell r="U490" t="str">
            <v>December</v>
          </cell>
          <cell r="V490" t="str">
            <v>January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  <cell r="U491" t="str">
            <v>December</v>
          </cell>
          <cell r="V491" t="str">
            <v>January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  <cell r="U492" t="str">
            <v>July</v>
          </cell>
          <cell r="V492" t="str">
            <v>August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  <cell r="U493" t="str">
            <v>December</v>
          </cell>
          <cell r="V493" t="str">
            <v>January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  <cell r="U494" t="str">
            <v>August</v>
          </cell>
          <cell r="V494" t="str">
            <v>October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  <cell r="U495" t="str">
            <v>April</v>
          </cell>
          <cell r="V495" t="str">
            <v>May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  <cell r="U496" t="str">
            <v>June</v>
          </cell>
          <cell r="V496" t="str">
            <v>July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  <cell r="U497" t="str">
            <v>June</v>
          </cell>
          <cell r="V497" t="str">
            <v>July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  <cell r="U498" t="str">
            <v>December</v>
          </cell>
          <cell r="V498" t="str">
            <v>February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  <cell r="U499" t="str">
            <v>November</v>
          </cell>
          <cell r="V499" t="str">
            <v>December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  <cell r="U500" t="str">
            <v>November</v>
          </cell>
          <cell r="V500" t="str">
            <v>December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  <cell r="U501" t="str">
            <v>August</v>
          </cell>
          <cell r="V501" t="str">
            <v>October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  <cell r="U502" t="str">
            <v>March</v>
          </cell>
          <cell r="V502" t="str">
            <v>May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  <cell r="U503" t="str">
            <v>June</v>
          </cell>
          <cell r="V503" t="str">
            <v>July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  <cell r="U504" t="str">
            <v>February</v>
          </cell>
          <cell r="V504" t="str">
            <v>March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  <cell r="U505" t="str">
            <v>December</v>
          </cell>
          <cell r="V505" t="str">
            <v>January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  <cell r="U506" t="str">
            <v>February</v>
          </cell>
          <cell r="V506" t="str">
            <v>April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  <cell r="U507" t="str">
            <v>November</v>
          </cell>
          <cell r="V507" t="str">
            <v>December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  <cell r="U508" t="str">
            <v>July</v>
          </cell>
          <cell r="V508" t="str">
            <v>August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  <cell r="U509" t="str">
            <v>September</v>
          </cell>
          <cell r="V509" t="str">
            <v>October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  <cell r="U510" t="str">
            <v>March</v>
          </cell>
          <cell r="V510" t="str">
            <v>May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  <cell r="U511" t="str">
            <v>May</v>
          </cell>
          <cell r="V511" t="str">
            <v>June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  <cell r="U512" t="str">
            <v>January</v>
          </cell>
          <cell r="V512" t="str">
            <v>March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  <cell r="U513" t="str">
            <v>March</v>
          </cell>
          <cell r="V513" t="str">
            <v>April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  <cell r="U514" t="str">
            <v>October</v>
          </cell>
          <cell r="V514" t="str">
            <v>November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  <cell r="U515" t="str">
            <v>July</v>
          </cell>
          <cell r="V515" t="str">
            <v>August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  <cell r="U516" t="str">
            <v>July</v>
          </cell>
          <cell r="V516" t="str">
            <v>August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  <cell r="U517" t="str">
            <v>November</v>
          </cell>
          <cell r="V517" t="str">
            <v>December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  <cell r="U518" t="str">
            <v>March</v>
          </cell>
          <cell r="V518" t="str">
            <v>May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  <cell r="U519" t="str">
            <v>January</v>
          </cell>
          <cell r="V519" t="str">
            <v>February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  <cell r="U520" t="str">
            <v>August</v>
          </cell>
          <cell r="V520" t="str">
            <v>September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  <cell r="U521" t="str">
            <v>November</v>
          </cell>
          <cell r="V521" t="str">
            <v>December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  <cell r="U522" t="str">
            <v>November</v>
          </cell>
          <cell r="V522" t="str">
            <v>December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  <cell r="U523" t="str">
            <v>October</v>
          </cell>
          <cell r="V523" t="str">
            <v>November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  <cell r="U524" t="str">
            <v>March</v>
          </cell>
          <cell r="V524" t="str">
            <v>March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  <cell r="U525" t="str">
            <v>August</v>
          </cell>
          <cell r="V525" t="str">
            <v>September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  <cell r="U526" t="str">
            <v>May</v>
          </cell>
          <cell r="V526" t="str">
            <v>June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  <cell r="U527" t="str">
            <v>July</v>
          </cell>
          <cell r="V527" t="str">
            <v>September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  <cell r="U528" t="str">
            <v>July</v>
          </cell>
          <cell r="V528" t="str">
            <v>August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  <cell r="U529" t="str">
            <v>January</v>
          </cell>
          <cell r="V529" t="str">
            <v>February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  <cell r="U530" t="str">
            <v>May</v>
          </cell>
          <cell r="V530" t="str">
            <v>June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  <cell r="U531" t="str">
            <v>December</v>
          </cell>
          <cell r="V531" t="str">
            <v>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  <cell r="U532" t="str">
            <v>June</v>
          </cell>
          <cell r="V532" t="str">
            <v>June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  <cell r="U533" t="str">
            <v>November</v>
          </cell>
          <cell r="V533" t="str">
            <v>December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  <cell r="U534" t="str">
            <v>April</v>
          </cell>
          <cell r="V534" t="str">
            <v>May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  <cell r="U535" t="str">
            <v>April</v>
          </cell>
          <cell r="V535" t="str">
            <v>May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  <cell r="U536" t="str">
            <v>September</v>
          </cell>
          <cell r="V536" t="str">
            <v>November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  <cell r="U537" t="str">
            <v>December</v>
          </cell>
          <cell r="V537" t="str">
            <v>January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  <cell r="U538" t="str">
            <v>June</v>
          </cell>
          <cell r="V538" t="str">
            <v>August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  <cell r="U539" t="str">
            <v>October</v>
          </cell>
          <cell r="V539" t="str">
            <v>November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  <cell r="U540" t="str">
            <v>April</v>
          </cell>
          <cell r="V540" t="str">
            <v>May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  <cell r="U541" t="str">
            <v>June</v>
          </cell>
          <cell r="V541" t="str">
            <v>July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  <cell r="U542" t="str">
            <v>January</v>
          </cell>
          <cell r="V542" t="str">
            <v>February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  <cell r="U543" t="str">
            <v>September</v>
          </cell>
          <cell r="V543" t="str">
            <v>October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  <cell r="U544" t="str">
            <v>March</v>
          </cell>
          <cell r="V544" t="str">
            <v>May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  <cell r="U545" t="str">
            <v>October</v>
          </cell>
          <cell r="V545" t="str">
            <v>November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  <cell r="U546" t="str">
            <v>June</v>
          </cell>
          <cell r="V546" t="str">
            <v>July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  <cell r="U547" t="str">
            <v>October</v>
          </cell>
          <cell r="V547" t="str">
            <v>November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  <cell r="U548" t="str">
            <v>September</v>
          </cell>
          <cell r="V548" t="str">
            <v>October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  <cell r="U549" t="str">
            <v>January</v>
          </cell>
          <cell r="V549" t="str">
            <v>February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  <cell r="U550" t="str">
            <v>September</v>
          </cell>
          <cell r="V550" t="str">
            <v>October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  <cell r="U551" t="str">
            <v>June</v>
          </cell>
          <cell r="V551" t="str">
            <v>July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  <cell r="U552" t="str">
            <v>January</v>
          </cell>
          <cell r="V552" t="str">
            <v>January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  <cell r="U553" t="str">
            <v>June</v>
          </cell>
          <cell r="V553" t="str">
            <v>August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  <cell r="U554" t="str">
            <v>November</v>
          </cell>
          <cell r="V554" t="str">
            <v>January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  <cell r="U555" t="str">
            <v>October</v>
          </cell>
          <cell r="V555" t="str">
            <v>November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  <cell r="U556" t="str">
            <v>September</v>
          </cell>
          <cell r="V556" t="str">
            <v>October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  <cell r="U557" t="str">
            <v>May</v>
          </cell>
          <cell r="V557" t="str">
            <v>June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  <cell r="U558" t="str">
            <v>December</v>
          </cell>
          <cell r="V558" t="str">
            <v>January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  <cell r="U559" t="str">
            <v>November</v>
          </cell>
          <cell r="V559" t="str">
            <v>December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  <cell r="U560" t="str">
            <v>February</v>
          </cell>
          <cell r="V560" t="str">
            <v>March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  <cell r="U561" t="str">
            <v>November</v>
          </cell>
          <cell r="V561" t="str">
            <v>December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  <cell r="U562" t="str">
            <v>November</v>
          </cell>
          <cell r="V562" t="str">
            <v>December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  <cell r="U563" t="str">
            <v>September</v>
          </cell>
          <cell r="V563" t="str">
            <v>October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  <cell r="U564" t="str">
            <v>November</v>
          </cell>
          <cell r="V564" t="str">
            <v>December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  <cell r="U565" t="str">
            <v>January</v>
          </cell>
          <cell r="V565" t="str">
            <v>February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  <cell r="U566" t="str">
            <v>February</v>
          </cell>
          <cell r="V566" t="str">
            <v>March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  <cell r="U567" t="str">
            <v>June</v>
          </cell>
          <cell r="V567" t="str">
            <v>July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  <cell r="U568" t="str">
            <v>June</v>
          </cell>
          <cell r="V568" t="str">
            <v>July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  <cell r="U569" t="str">
            <v>December</v>
          </cell>
          <cell r="V569" t="str">
            <v>January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  <cell r="U570" t="str">
            <v>December</v>
          </cell>
          <cell r="V570" t="str">
            <v>January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  <cell r="U571" t="str">
            <v>December</v>
          </cell>
          <cell r="V571" t="str">
            <v>January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  <cell r="U572" t="str">
            <v>January</v>
          </cell>
          <cell r="V572" t="str">
            <v>February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  <cell r="U573" t="str">
            <v>July</v>
          </cell>
          <cell r="V573" t="str">
            <v>July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  <cell r="U574" t="str">
            <v>October</v>
          </cell>
          <cell r="V574" t="str">
            <v>November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  <cell r="U575" t="str">
            <v>November</v>
          </cell>
          <cell r="V575" t="str">
            <v>January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  <cell r="U576" t="str">
            <v>September</v>
          </cell>
          <cell r="V576" t="str">
            <v>October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  <cell r="U577" t="str">
            <v>May</v>
          </cell>
          <cell r="V577" t="str">
            <v>June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  <cell r="U578" t="str">
            <v>January</v>
          </cell>
          <cell r="V578" t="str">
            <v>March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  <cell r="U579" t="str">
            <v>March</v>
          </cell>
          <cell r="V579" t="str">
            <v>May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  <cell r="U580" t="str">
            <v>August</v>
          </cell>
          <cell r="V580" t="str">
            <v>September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  <cell r="U581" t="str">
            <v>November</v>
          </cell>
          <cell r="V581" t="str">
            <v>December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  <cell r="U582" t="str">
            <v>August</v>
          </cell>
          <cell r="V582" t="str">
            <v>September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  <cell r="U583" t="str">
            <v>July</v>
          </cell>
          <cell r="V583" t="str">
            <v>August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  <cell r="U584" t="str">
            <v>February</v>
          </cell>
          <cell r="V584" t="str">
            <v>March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  <cell r="U585" t="str">
            <v>February</v>
          </cell>
          <cell r="V585" t="str">
            <v>March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  <cell r="U586" t="str">
            <v>February</v>
          </cell>
          <cell r="V586" t="str">
            <v>March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  <cell r="U587" t="str">
            <v>October</v>
          </cell>
          <cell r="V587" t="str">
            <v>December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  <cell r="U588" t="str">
            <v>January</v>
          </cell>
          <cell r="V588" t="str">
            <v>February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  <cell r="U589" t="str">
            <v>March</v>
          </cell>
          <cell r="V589" t="str">
            <v>April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  <cell r="U590" t="str">
            <v>September</v>
          </cell>
          <cell r="V590" t="str">
            <v>November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  <cell r="U591" t="str">
            <v>June</v>
          </cell>
          <cell r="V591" t="str">
            <v>July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  <cell r="U592" t="str">
            <v>January</v>
          </cell>
          <cell r="V592" t="str">
            <v>February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  <cell r="U593" t="str">
            <v>June</v>
          </cell>
          <cell r="V593" t="str">
            <v>July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  <cell r="U594" t="str">
            <v>November</v>
          </cell>
          <cell r="V594" t="str">
            <v>December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  <cell r="U595" t="str">
            <v>March</v>
          </cell>
          <cell r="V595" t="str">
            <v>April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  <cell r="U596" t="str">
            <v>March</v>
          </cell>
          <cell r="V596" t="str">
            <v>April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  <cell r="U597" t="str">
            <v>March</v>
          </cell>
          <cell r="V597" t="str">
            <v>May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  <cell r="U598" t="str">
            <v>October</v>
          </cell>
          <cell r="V598" t="str">
            <v>November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  <cell r="U599" t="str">
            <v>June</v>
          </cell>
          <cell r="V599" t="str">
            <v>July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  <cell r="U600" t="str">
            <v>November</v>
          </cell>
          <cell r="V600" t="str">
            <v>December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  <cell r="U601" t="str">
            <v>February</v>
          </cell>
          <cell r="V601" t="str">
            <v>March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  <cell r="U602" t="str">
            <v>March</v>
          </cell>
          <cell r="V602" t="str">
            <v>May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  <cell r="U603" t="str">
            <v>November</v>
          </cell>
          <cell r="V603" t="str">
            <v>December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  <cell r="U604" t="str">
            <v>May</v>
          </cell>
          <cell r="V604" t="str">
            <v>June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  <cell r="U605" t="str">
            <v>July</v>
          </cell>
          <cell r="V605" t="str">
            <v>August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  <cell r="U606" t="str">
            <v>July</v>
          </cell>
          <cell r="V606" t="str">
            <v>August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  <cell r="U607" t="str">
            <v>July</v>
          </cell>
          <cell r="V607" t="str">
            <v>August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  <cell r="U608" t="str">
            <v>April</v>
          </cell>
          <cell r="V608" t="str">
            <v>May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  <cell r="U609" t="str">
            <v>October</v>
          </cell>
          <cell r="V609" t="str">
            <v>November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  <cell r="U610" t="str">
            <v>May</v>
          </cell>
          <cell r="V610" t="str">
            <v>June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  <cell r="U611" t="str">
            <v>October</v>
          </cell>
          <cell r="V611" t="str">
            <v>November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  <cell r="U612" t="str">
            <v>March</v>
          </cell>
          <cell r="V612" t="str">
            <v>April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  <cell r="U613" t="str">
            <v>November</v>
          </cell>
          <cell r="V613" t="str">
            <v>January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  <cell r="U614" t="str">
            <v>August</v>
          </cell>
          <cell r="V614" t="str">
            <v>September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  <cell r="U615" t="str">
            <v>August</v>
          </cell>
          <cell r="V615" t="str">
            <v>October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  <cell r="U616" t="str">
            <v>May</v>
          </cell>
          <cell r="V616" t="str">
            <v>June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  <cell r="U617" t="str">
            <v>August</v>
          </cell>
          <cell r="V617" t="str">
            <v>September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  <cell r="U618" t="str">
            <v>January</v>
          </cell>
          <cell r="V618" t="str">
            <v>February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  <cell r="U619" t="str">
            <v>March</v>
          </cell>
          <cell r="V619" t="str">
            <v>May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  <cell r="U620" t="str">
            <v>November</v>
          </cell>
          <cell r="V620" t="str">
            <v>December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  <cell r="U621" t="str">
            <v>September</v>
          </cell>
          <cell r="V621" t="str">
            <v>November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  <cell r="U622" t="str">
            <v>July</v>
          </cell>
          <cell r="V622" t="str">
            <v>August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  <cell r="U623" t="str">
            <v>June</v>
          </cell>
          <cell r="V623" t="str">
            <v>July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  <cell r="U624" t="str">
            <v>June</v>
          </cell>
          <cell r="V624" t="str">
            <v>July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  <cell r="U625" t="str">
            <v>April</v>
          </cell>
          <cell r="V625" t="str">
            <v>May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  <cell r="U626" t="str">
            <v>April</v>
          </cell>
          <cell r="V626" t="str">
            <v>May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  <cell r="U627" t="str">
            <v>February</v>
          </cell>
          <cell r="V627" t="str">
            <v>March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  <cell r="U628" t="str">
            <v>July</v>
          </cell>
          <cell r="V628" t="str">
            <v>August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  <cell r="U629" t="str">
            <v>January</v>
          </cell>
          <cell r="V629" t="str">
            <v>March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  <cell r="U630" t="str">
            <v>June</v>
          </cell>
          <cell r="V630" t="str">
            <v>July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  <cell r="U631" t="str">
            <v>April</v>
          </cell>
          <cell r="V631" t="str">
            <v>May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  <cell r="U632" t="str">
            <v>August</v>
          </cell>
          <cell r="V632" t="str">
            <v>September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  <cell r="U633" t="str">
            <v>April</v>
          </cell>
          <cell r="V633" t="str">
            <v>May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  <cell r="U634" t="str">
            <v>October</v>
          </cell>
          <cell r="V634" t="str">
            <v>November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  <cell r="U635" t="str">
            <v>May</v>
          </cell>
          <cell r="V635" t="str">
            <v>June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  <cell r="U636" t="str">
            <v>January</v>
          </cell>
          <cell r="V636" t="str">
            <v>February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  <cell r="U637" t="str">
            <v>March</v>
          </cell>
          <cell r="V637" t="str">
            <v>April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  <cell r="U638" t="str">
            <v>May</v>
          </cell>
          <cell r="V638" t="str">
            <v>June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  <cell r="U639" t="str">
            <v>January</v>
          </cell>
          <cell r="V639" t="str">
            <v>February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  <cell r="U640" t="str">
            <v>January</v>
          </cell>
          <cell r="V640" t="str">
            <v>March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  <cell r="U641" t="str">
            <v>August</v>
          </cell>
          <cell r="V641" t="str">
            <v>October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  <cell r="U642" t="str">
            <v>November</v>
          </cell>
          <cell r="V642" t="str">
            <v>November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  <cell r="U643" t="str">
            <v>July</v>
          </cell>
          <cell r="V643" t="str">
            <v>August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  <cell r="U644" t="str">
            <v>July</v>
          </cell>
          <cell r="V644" t="str">
            <v>August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  <cell r="U645" t="str">
            <v>April</v>
          </cell>
          <cell r="V645" t="str">
            <v>May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  <cell r="U646" t="str">
            <v>September</v>
          </cell>
          <cell r="V646" t="str">
            <v>October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  <cell r="U647" t="str">
            <v>July</v>
          </cell>
          <cell r="V647" t="str">
            <v>August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  <cell r="U648" t="str">
            <v>July</v>
          </cell>
          <cell r="V648" t="str">
            <v>August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  <cell r="U649" t="str">
            <v>February</v>
          </cell>
          <cell r="V649" t="str">
            <v>March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  <cell r="U650" t="str">
            <v>September</v>
          </cell>
          <cell r="V650" t="str">
            <v>October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  <cell r="U651" t="str">
            <v>August</v>
          </cell>
          <cell r="V651" t="str">
            <v>September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  <cell r="U652" t="str">
            <v>October</v>
          </cell>
          <cell r="V652" t="str">
            <v>December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  <cell r="U653" t="str">
            <v>November</v>
          </cell>
          <cell r="V653" t="str">
            <v>December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  <cell r="U654" t="str">
            <v>November</v>
          </cell>
          <cell r="V654" t="str">
            <v>December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  <cell r="U655" t="str">
            <v>July</v>
          </cell>
          <cell r="V655" t="str">
            <v>August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  <cell r="U656" t="str">
            <v>June</v>
          </cell>
          <cell r="V656" t="str">
            <v>July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  <cell r="U657" t="str">
            <v>February</v>
          </cell>
          <cell r="V657" t="str">
            <v>March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  <cell r="U658" t="str">
            <v>February</v>
          </cell>
          <cell r="V658" t="str">
            <v>April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  <cell r="U659" t="str">
            <v>November</v>
          </cell>
          <cell r="V659" t="str">
            <v>December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  <cell r="U660" t="str">
            <v>June</v>
          </cell>
          <cell r="V660" t="str">
            <v>July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  <cell r="U661" t="str">
            <v>July</v>
          </cell>
          <cell r="V661" t="str">
            <v>August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  <cell r="U662" t="str">
            <v>October</v>
          </cell>
          <cell r="V662" t="str">
            <v>November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  <cell r="U663" t="str">
            <v>September</v>
          </cell>
          <cell r="V663" t="str">
            <v>October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  <cell r="U664" t="str">
            <v>December</v>
          </cell>
          <cell r="V664" t="str">
            <v>January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  <cell r="U665" t="str">
            <v>June</v>
          </cell>
          <cell r="V665" t="str">
            <v>July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  <cell r="U666" t="str">
            <v>March</v>
          </cell>
          <cell r="V666" t="str">
            <v>April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  <cell r="U667" t="str">
            <v>November</v>
          </cell>
          <cell r="V667" t="str">
            <v>January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  <cell r="U668" t="str">
            <v>July</v>
          </cell>
          <cell r="V668" t="str">
            <v>August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  <cell r="U669" t="str">
            <v>September</v>
          </cell>
          <cell r="V669" t="str">
            <v>October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  <cell r="U670" t="str">
            <v>March</v>
          </cell>
          <cell r="V670" t="str">
            <v>May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  <cell r="U671" t="str">
            <v>June</v>
          </cell>
          <cell r="V671" t="str">
            <v>July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  <cell r="U672" t="str">
            <v>May</v>
          </cell>
          <cell r="V672" t="str">
            <v>June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  <cell r="U673" t="str">
            <v>December</v>
          </cell>
          <cell r="V673" t="str">
            <v>January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  <cell r="U674" t="str">
            <v>December</v>
          </cell>
          <cell r="V674" t="str">
            <v>January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  <cell r="U675" t="str">
            <v>July</v>
          </cell>
          <cell r="V675" t="str">
            <v>September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  <cell r="U676" t="str">
            <v>June</v>
          </cell>
          <cell r="V676" t="str">
            <v>August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  <cell r="U677" t="str">
            <v>December</v>
          </cell>
          <cell r="V677" t="str">
            <v>January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  <cell r="U678" t="str">
            <v>January</v>
          </cell>
          <cell r="V678" t="str">
            <v>February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  <cell r="U679" t="str">
            <v>May</v>
          </cell>
          <cell r="V679" t="str">
            <v>June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  <cell r="U680" t="str">
            <v>April</v>
          </cell>
          <cell r="V680" t="str">
            <v>May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  <cell r="U681" t="str">
            <v>July</v>
          </cell>
          <cell r="V681" t="str">
            <v>September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  <cell r="U682" t="str">
            <v>August</v>
          </cell>
          <cell r="V682" t="str">
            <v>September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  <cell r="U683" t="str">
            <v>September</v>
          </cell>
          <cell r="V683" t="str">
            <v>October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  <cell r="U684" t="str">
            <v>February</v>
          </cell>
          <cell r="V684" t="str">
            <v>March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  <cell r="U685" t="str">
            <v>September</v>
          </cell>
          <cell r="V685" t="str">
            <v>October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  <cell r="U686" t="str">
            <v>June</v>
          </cell>
          <cell r="V686" t="str">
            <v>July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  <cell r="U687" t="str">
            <v>November</v>
          </cell>
          <cell r="V687" t="str">
            <v>January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  <cell r="U688" t="str">
            <v>July</v>
          </cell>
          <cell r="V688" t="str">
            <v>August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  <cell r="U689" t="str">
            <v>December</v>
          </cell>
          <cell r="V689" t="str">
            <v>February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  <cell r="U690" t="str">
            <v>September</v>
          </cell>
          <cell r="V690" t="str">
            <v>October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  <cell r="U691" t="str">
            <v>November</v>
          </cell>
          <cell r="V691" t="str">
            <v>December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  <cell r="U692" t="str">
            <v>July</v>
          </cell>
          <cell r="V692" t="str">
            <v>September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  <cell r="U693" t="str">
            <v>June</v>
          </cell>
          <cell r="V693" t="str">
            <v>July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  <cell r="U694" t="str">
            <v>November</v>
          </cell>
          <cell r="V694" t="str">
            <v>December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  <cell r="U695" t="str">
            <v>March</v>
          </cell>
          <cell r="V695" t="str">
            <v>April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  <cell r="U696" t="str">
            <v>January</v>
          </cell>
          <cell r="V696" t="str">
            <v>February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  <cell r="U697" t="str">
            <v>October</v>
          </cell>
          <cell r="V697" t="str">
            <v>October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  <cell r="U698" t="str">
            <v>June</v>
          </cell>
          <cell r="V698" t="str">
            <v>July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  <cell r="U699" t="str">
            <v>January</v>
          </cell>
          <cell r="V699" t="str">
            <v>February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  <cell r="U700" t="str">
            <v>August</v>
          </cell>
          <cell r="V700" t="str">
            <v>September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  <cell r="U701" t="str">
            <v>October</v>
          </cell>
          <cell r="V701" t="str">
            <v>November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  <cell r="U702" t="str">
            <v>December</v>
          </cell>
          <cell r="V702" t="str">
            <v>January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  <cell r="U703" t="str">
            <v>June</v>
          </cell>
          <cell r="V703" t="str">
            <v>July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  <cell r="U704" t="str">
            <v>October</v>
          </cell>
          <cell r="V704" t="str">
            <v>November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  <cell r="U705" t="str">
            <v>December</v>
          </cell>
          <cell r="V705" t="str">
            <v>January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  <cell r="U706" t="str">
            <v>December</v>
          </cell>
          <cell r="V706" t="str">
            <v>February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  <cell r="U707" t="str">
            <v>December</v>
          </cell>
          <cell r="V707" t="str">
            <v>January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  <cell r="U708" t="str">
            <v>November</v>
          </cell>
          <cell r="V708" t="str">
            <v>December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  <cell r="U709" t="str">
            <v>November</v>
          </cell>
          <cell r="V709" t="str">
            <v>January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  <cell r="U710" t="str">
            <v>July</v>
          </cell>
          <cell r="V710" t="str">
            <v>September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  <cell r="U711" t="str">
            <v>November</v>
          </cell>
          <cell r="V711" t="str">
            <v>December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  <cell r="U712" t="str">
            <v>July</v>
          </cell>
          <cell r="V712" t="str">
            <v>August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  <cell r="U713" t="str">
            <v>November</v>
          </cell>
          <cell r="V713" t="str">
            <v>December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  <cell r="U714" t="str">
            <v>January</v>
          </cell>
          <cell r="V714" t="str">
            <v>February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  <cell r="U715" t="str">
            <v>May</v>
          </cell>
          <cell r="V715" t="str">
            <v>June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  <cell r="U716" t="str">
            <v>December</v>
          </cell>
          <cell r="V716" t="str">
            <v>February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  <cell r="U717" t="str">
            <v>September</v>
          </cell>
          <cell r="V717" t="str">
            <v>November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  <cell r="U718" t="str">
            <v>October</v>
          </cell>
          <cell r="V718" t="str">
            <v>December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  <cell r="U719" t="str">
            <v>August</v>
          </cell>
          <cell r="V719" t="str">
            <v>September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  <cell r="U720" t="str">
            <v>January</v>
          </cell>
          <cell r="V720" t="str">
            <v>February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  <cell r="U721" t="str">
            <v>February</v>
          </cell>
          <cell r="V721" t="str">
            <v>February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  <cell r="U722" t="str">
            <v>January</v>
          </cell>
          <cell r="V722" t="str">
            <v>January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  <cell r="U723" t="str">
            <v>June</v>
          </cell>
          <cell r="V723" t="str">
            <v>August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  <cell r="U724" t="str">
            <v>March</v>
          </cell>
          <cell r="V724" t="str">
            <v>April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  <cell r="U725" t="str">
            <v>June</v>
          </cell>
          <cell r="V725" t="str">
            <v>July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  <cell r="U726" t="str">
            <v>May</v>
          </cell>
          <cell r="V726" t="str">
            <v>June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  <cell r="U727" t="str">
            <v>November</v>
          </cell>
          <cell r="V727" t="str">
            <v>December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  <cell r="U728" t="str">
            <v>March</v>
          </cell>
          <cell r="V728" t="str">
            <v>April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  <cell r="U729" t="str">
            <v>December</v>
          </cell>
          <cell r="V729" t="str">
            <v>January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  <cell r="U730" t="str">
            <v>July</v>
          </cell>
          <cell r="V730" t="str">
            <v>August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  <cell r="U731" t="str">
            <v>July</v>
          </cell>
          <cell r="V731" t="str">
            <v>September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  <cell r="U732" t="str">
            <v>November</v>
          </cell>
          <cell r="V732" t="str">
            <v>December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  <cell r="U733" t="str">
            <v>December</v>
          </cell>
          <cell r="V733" t="str">
            <v>January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  <cell r="U734" t="str">
            <v>July</v>
          </cell>
          <cell r="V734" t="str">
            <v>September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  <cell r="U735" t="str">
            <v>November</v>
          </cell>
          <cell r="V735" t="str">
            <v>December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  <cell r="U736" t="str">
            <v>April</v>
          </cell>
          <cell r="V736" t="str">
            <v>May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  <cell r="U737" t="str">
            <v>November</v>
          </cell>
          <cell r="V737" t="str">
            <v>December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  <cell r="U738" t="str">
            <v>November</v>
          </cell>
          <cell r="V738" t="str">
            <v>November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  <cell r="U739" t="str">
            <v>January</v>
          </cell>
          <cell r="V739" t="str">
            <v>February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  <cell r="U740" t="str">
            <v>October</v>
          </cell>
          <cell r="V740" t="str">
            <v>December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  <cell r="U741" t="str">
            <v>July</v>
          </cell>
          <cell r="V741" t="str">
            <v>August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  <cell r="U742" t="str">
            <v>June</v>
          </cell>
          <cell r="V742" t="str">
            <v>June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  <cell r="U743" t="str">
            <v>May</v>
          </cell>
          <cell r="V743" t="str">
            <v>June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  <cell r="U744" t="str">
            <v>February</v>
          </cell>
          <cell r="V744" t="str">
            <v>March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  <cell r="U745" t="str">
            <v>March</v>
          </cell>
          <cell r="V745" t="str">
            <v>April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  <cell r="U746" t="str">
            <v>November</v>
          </cell>
          <cell r="V746" t="str">
            <v>December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  <cell r="U747" t="str">
            <v>April</v>
          </cell>
          <cell r="V747" t="str">
            <v>May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  <cell r="U748" t="str">
            <v>September</v>
          </cell>
          <cell r="V748" t="str">
            <v>September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  <cell r="U749" t="str">
            <v>December</v>
          </cell>
          <cell r="V749" t="str">
            <v>January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  <cell r="U750" t="str">
            <v>July</v>
          </cell>
          <cell r="V750" t="str">
            <v>August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  <cell r="U751" t="str">
            <v>December</v>
          </cell>
          <cell r="V751" t="str">
            <v>January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  <cell r="U752" t="str">
            <v>January</v>
          </cell>
          <cell r="V752" t="str">
            <v>February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  <cell r="U753" t="str">
            <v>June</v>
          </cell>
          <cell r="V753" t="str">
            <v>August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  <cell r="U754" t="str">
            <v>September</v>
          </cell>
          <cell r="V754" t="str">
            <v>October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  <cell r="U755" t="str">
            <v>January</v>
          </cell>
          <cell r="V755" t="str">
            <v>February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  <cell r="U756" t="str">
            <v>December</v>
          </cell>
          <cell r="V756" t="str">
            <v>January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  <cell r="U757" t="str">
            <v>April</v>
          </cell>
          <cell r="V757" t="str">
            <v>May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  <cell r="U758" t="str">
            <v>February</v>
          </cell>
          <cell r="V758" t="str">
            <v>April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  <cell r="U759" t="str">
            <v>November</v>
          </cell>
          <cell r="V759" t="str">
            <v>December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  <cell r="U760" t="str">
            <v>September</v>
          </cell>
          <cell r="V760" t="str">
            <v>October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  <cell r="U761" t="str">
            <v>May</v>
          </cell>
          <cell r="V761" t="str">
            <v>July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  <cell r="U762" t="str">
            <v>October</v>
          </cell>
          <cell r="V762" t="str">
            <v>November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  <cell r="U763" t="str">
            <v>January</v>
          </cell>
          <cell r="V763" t="str">
            <v>February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  <cell r="U764" t="str">
            <v>November</v>
          </cell>
          <cell r="V764" t="str">
            <v>December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  <cell r="U765" t="str">
            <v>July</v>
          </cell>
          <cell r="V765" t="str">
            <v>August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  <cell r="U766" t="str">
            <v>August</v>
          </cell>
          <cell r="V766" t="str">
            <v>September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  <cell r="U767" t="str">
            <v>September</v>
          </cell>
          <cell r="V767" t="str">
            <v>October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  <cell r="U768" t="str">
            <v>January</v>
          </cell>
          <cell r="V768" t="str">
            <v>February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  <cell r="U769" t="str">
            <v>April</v>
          </cell>
          <cell r="V769" t="str">
            <v>May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  <cell r="U770" t="str">
            <v>November</v>
          </cell>
          <cell r="V770" t="str">
            <v>December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  <cell r="U771" t="str">
            <v>November</v>
          </cell>
          <cell r="V771" t="str">
            <v>December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  <cell r="U772" t="str">
            <v>January</v>
          </cell>
          <cell r="V772" t="str">
            <v>February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  <cell r="U773" t="str">
            <v>December</v>
          </cell>
          <cell r="V773" t="str">
            <v>January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  <cell r="U774" t="str">
            <v>September</v>
          </cell>
          <cell r="V774" t="str">
            <v>November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  <cell r="U775" t="str">
            <v>April</v>
          </cell>
          <cell r="V775" t="str">
            <v>May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  <cell r="U776" t="str">
            <v>January</v>
          </cell>
          <cell r="V776" t="str">
            <v>February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  <cell r="U777" t="str">
            <v>November</v>
          </cell>
          <cell r="V777" t="str">
            <v>December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  <cell r="U778" t="str">
            <v>September</v>
          </cell>
          <cell r="V778" t="str">
            <v>October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  <cell r="U779" t="str">
            <v>July</v>
          </cell>
          <cell r="V779" t="str">
            <v>July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  <cell r="U780" t="str">
            <v>March</v>
          </cell>
          <cell r="V780" t="str">
            <v>April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  <cell r="U781" t="str">
            <v>September</v>
          </cell>
          <cell r="V781" t="str">
            <v>October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  <cell r="U782" t="str">
            <v>April</v>
          </cell>
          <cell r="V782" t="str">
            <v>May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  <cell r="U783" t="str">
            <v>May</v>
          </cell>
          <cell r="V783" t="str">
            <v>June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  <cell r="U784" t="str">
            <v>July</v>
          </cell>
          <cell r="V784" t="str">
            <v>August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  <cell r="U785" t="str">
            <v>March</v>
          </cell>
          <cell r="V785" t="str">
            <v>April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  <cell r="U786" t="str">
            <v>February</v>
          </cell>
          <cell r="V786" t="str">
            <v>March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  <cell r="U787" t="str">
            <v>January</v>
          </cell>
          <cell r="V787" t="str">
            <v>February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  <cell r="U788" t="str">
            <v>March</v>
          </cell>
          <cell r="V788" t="str">
            <v>May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  <cell r="U789" t="str">
            <v>October</v>
          </cell>
          <cell r="V789" t="str">
            <v>November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  <cell r="U790" t="str">
            <v>May</v>
          </cell>
          <cell r="V790" t="str">
            <v>July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  <cell r="U791" t="str">
            <v>January</v>
          </cell>
          <cell r="V791" t="str">
            <v>January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  <cell r="U792" t="str">
            <v>January</v>
          </cell>
          <cell r="V792" t="str">
            <v>February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  <cell r="U793" t="str">
            <v>October</v>
          </cell>
          <cell r="V793" t="str">
            <v>November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  <cell r="U794" t="str">
            <v>October</v>
          </cell>
          <cell r="V794" t="str">
            <v>November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  <cell r="U795" t="str">
            <v>June</v>
          </cell>
          <cell r="V795" t="str">
            <v>July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  <cell r="U796" t="str">
            <v>July</v>
          </cell>
          <cell r="V796" t="str">
            <v>September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  <cell r="U797" t="str">
            <v>February</v>
          </cell>
          <cell r="V797" t="str">
            <v>April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  <cell r="U798" t="str">
            <v>August</v>
          </cell>
          <cell r="V798" t="str">
            <v>September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  <cell r="U799" t="str">
            <v>March</v>
          </cell>
          <cell r="V799" t="str">
            <v>April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  <cell r="U800" t="str">
            <v>August</v>
          </cell>
          <cell r="V800" t="str">
            <v>September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  <cell r="U801" t="str">
            <v>March</v>
          </cell>
          <cell r="V801" t="str">
            <v>April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  <cell r="U802" t="str">
            <v>August</v>
          </cell>
          <cell r="V802" t="str">
            <v>September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  <cell r="U803" t="str">
            <v>June</v>
          </cell>
          <cell r="V803" t="str">
            <v>July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  <cell r="U804" t="str">
            <v>August</v>
          </cell>
          <cell r="V804" t="str">
            <v>September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  <cell r="U805" t="str">
            <v>May</v>
          </cell>
          <cell r="V805" t="str">
            <v>May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  <cell r="U806" t="str">
            <v>July</v>
          </cell>
          <cell r="V806" t="str">
            <v>July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  <cell r="U807" t="str">
            <v>May</v>
          </cell>
          <cell r="V807" t="str">
            <v>July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  <cell r="U808" t="str">
            <v>August</v>
          </cell>
          <cell r="V808" t="str">
            <v>September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  <cell r="U809" t="str">
            <v>January</v>
          </cell>
          <cell r="V809" t="str">
            <v>March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  <cell r="U810" t="str">
            <v>November</v>
          </cell>
          <cell r="V810" t="str">
            <v>December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  <cell r="U811" t="str">
            <v>December</v>
          </cell>
          <cell r="V811" t="str">
            <v>January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  <cell r="U812" t="str">
            <v>August</v>
          </cell>
          <cell r="V812" t="str">
            <v>September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  <cell r="U813" t="str">
            <v>June</v>
          </cell>
          <cell r="V813" t="str">
            <v>July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  <cell r="U814" t="str">
            <v>January</v>
          </cell>
          <cell r="V814" t="str">
            <v>March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  <cell r="U815" t="str">
            <v>June</v>
          </cell>
          <cell r="V815" t="str">
            <v>July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  <cell r="U816" t="str">
            <v>May</v>
          </cell>
          <cell r="V816" t="str">
            <v>May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  <cell r="U817" t="str">
            <v>October</v>
          </cell>
          <cell r="V817" t="str">
            <v>November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  <cell r="U818" t="str">
            <v>March</v>
          </cell>
          <cell r="V818" t="str">
            <v>April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  <cell r="U819" t="str">
            <v>January</v>
          </cell>
          <cell r="V819" t="str">
            <v>March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  <cell r="U820" t="str">
            <v>July</v>
          </cell>
          <cell r="V820" t="str">
            <v>August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  <cell r="U821" t="str">
            <v>December</v>
          </cell>
          <cell r="V821" t="str">
            <v>December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  <cell r="U822" t="str">
            <v>May</v>
          </cell>
          <cell r="V822" t="str">
            <v>June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  <cell r="U823" t="str">
            <v>March</v>
          </cell>
          <cell r="V823" t="str">
            <v>May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  <cell r="U824" t="str">
            <v>September</v>
          </cell>
          <cell r="V824" t="str">
            <v>October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  <cell r="U825" t="str">
            <v>February</v>
          </cell>
          <cell r="V825" t="str">
            <v>March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  <cell r="U826" t="str">
            <v>March</v>
          </cell>
          <cell r="V826" t="str">
            <v>April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  <cell r="U827" t="str">
            <v>October</v>
          </cell>
          <cell r="V827" t="str">
            <v>October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  <cell r="U828" t="str">
            <v>March</v>
          </cell>
          <cell r="V828" t="str">
            <v>March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  <cell r="U829" t="str">
            <v>January</v>
          </cell>
          <cell r="V829" t="str">
            <v>February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  <cell r="U830" t="str">
            <v>June</v>
          </cell>
          <cell r="V830" t="str">
            <v>June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  <cell r="U831" t="str">
            <v>May</v>
          </cell>
          <cell r="V831" t="str">
            <v>July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  <cell r="U832" t="str">
            <v>February</v>
          </cell>
          <cell r="V832" t="str">
            <v>March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  <cell r="U833" t="str">
            <v>March</v>
          </cell>
          <cell r="V833" t="str">
            <v>April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  <cell r="U834" t="str">
            <v>November</v>
          </cell>
          <cell r="V834" t="str">
            <v>January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  <cell r="U835" t="str">
            <v>March</v>
          </cell>
          <cell r="V835" t="str">
            <v>April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  <cell r="U836" t="str">
            <v>May</v>
          </cell>
          <cell r="V836" t="str">
            <v>July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  <cell r="U837" t="str">
            <v>April</v>
          </cell>
          <cell r="V837" t="str">
            <v>May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  <cell r="U838" t="str">
            <v>September</v>
          </cell>
          <cell r="V838" t="str">
            <v>October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  <cell r="U839" t="str">
            <v>April</v>
          </cell>
          <cell r="V839" t="str">
            <v>May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  <cell r="U840" t="str">
            <v>December</v>
          </cell>
          <cell r="V840" t="str">
            <v>January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  <cell r="U841" t="str">
            <v>August</v>
          </cell>
          <cell r="V841" t="str">
            <v>September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  <cell r="U842" t="str">
            <v>August</v>
          </cell>
          <cell r="V842" t="str">
            <v>September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  <cell r="U843" t="str">
            <v>October</v>
          </cell>
          <cell r="V843" t="str">
            <v>November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  <cell r="U844" t="str">
            <v>September</v>
          </cell>
          <cell r="V844" t="str">
            <v>October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  <cell r="U845" t="str">
            <v>November</v>
          </cell>
          <cell r="V845" t="str">
            <v>December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  <cell r="U846" t="str">
            <v>September</v>
          </cell>
          <cell r="V846" t="str">
            <v>November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  <cell r="U847" t="str">
            <v>July</v>
          </cell>
          <cell r="V847" t="str">
            <v>September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  <cell r="U848" t="str">
            <v>February</v>
          </cell>
          <cell r="V848" t="str">
            <v>March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  <cell r="U849" t="str">
            <v>June</v>
          </cell>
          <cell r="V849" t="str">
            <v>July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  <cell r="U850" t="str">
            <v>March</v>
          </cell>
          <cell r="V850" t="str">
            <v>April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  <cell r="U851" t="str">
            <v>February</v>
          </cell>
          <cell r="V851" t="str">
            <v>March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  <cell r="U852" t="str">
            <v>March</v>
          </cell>
          <cell r="V852" t="str">
            <v>April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  <cell r="U853" t="str">
            <v>June</v>
          </cell>
          <cell r="V853" t="str">
            <v>July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  <cell r="U854" t="str">
            <v>October</v>
          </cell>
          <cell r="V854" t="str">
            <v>October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  <cell r="U855" t="str">
            <v>January</v>
          </cell>
          <cell r="V855" t="str">
            <v>February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  <cell r="U856" t="str">
            <v>November</v>
          </cell>
          <cell r="V856" t="str">
            <v>December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  <cell r="U857" t="str">
            <v>June</v>
          </cell>
          <cell r="V857" t="str">
            <v>July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  <cell r="U858" t="str">
            <v>August</v>
          </cell>
          <cell r="V858" t="str">
            <v>October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  <cell r="U859" t="str">
            <v>October</v>
          </cell>
          <cell r="V859" t="str">
            <v>November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  <cell r="U860" t="str">
            <v>March</v>
          </cell>
          <cell r="V860" t="str">
            <v>April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  <cell r="U861" t="str">
            <v>May</v>
          </cell>
          <cell r="V861" t="str">
            <v>June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  <cell r="U862" t="str">
            <v>October</v>
          </cell>
          <cell r="V862" t="str">
            <v>November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  <cell r="U863" t="str">
            <v>August</v>
          </cell>
          <cell r="V863" t="str">
            <v>September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  <cell r="U864" t="str">
            <v>October</v>
          </cell>
          <cell r="V864" t="str">
            <v>November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  <cell r="U865" t="str">
            <v>January</v>
          </cell>
          <cell r="V865" t="str">
            <v>February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  <cell r="U866" t="str">
            <v>September</v>
          </cell>
          <cell r="V866" t="str">
            <v>October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  <cell r="U867" t="str">
            <v>November</v>
          </cell>
          <cell r="V867" t="str">
            <v>January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  <cell r="U868" t="str">
            <v>January</v>
          </cell>
          <cell r="V868" t="str">
            <v>February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  <cell r="U869" t="str">
            <v>October</v>
          </cell>
          <cell r="V869" t="str">
            <v>December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  <cell r="U870" t="str">
            <v>December</v>
          </cell>
          <cell r="V870" t="str">
            <v>January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  <cell r="U871" t="str">
            <v>March</v>
          </cell>
          <cell r="V871" t="str">
            <v>April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  <cell r="U872" t="str">
            <v>August</v>
          </cell>
          <cell r="V872" t="str">
            <v>September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  <cell r="U873" t="str">
            <v>October</v>
          </cell>
          <cell r="V873" t="str">
            <v>November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  <cell r="U874" t="str">
            <v>January</v>
          </cell>
          <cell r="V874" t="str">
            <v>March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  <cell r="U875" t="str">
            <v>October</v>
          </cell>
          <cell r="V875" t="str">
            <v>November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  <cell r="U876" t="str">
            <v>April</v>
          </cell>
          <cell r="V876" t="str">
            <v>May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  <cell r="U877" t="str">
            <v>September</v>
          </cell>
          <cell r="V877" t="str">
            <v>September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  <cell r="U878" t="str">
            <v>January</v>
          </cell>
          <cell r="V878" t="str">
            <v>February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  <cell r="U879" t="str">
            <v>November</v>
          </cell>
          <cell r="V879" t="str">
            <v>December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  <cell r="U880" t="str">
            <v>November</v>
          </cell>
          <cell r="V880" t="str">
            <v>December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  <cell r="U881" t="str">
            <v>May</v>
          </cell>
          <cell r="V881" t="str">
            <v>May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  <cell r="U882" t="str">
            <v>September</v>
          </cell>
          <cell r="V882" t="str">
            <v>October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  <cell r="U883" t="str">
            <v>November</v>
          </cell>
          <cell r="V883" t="str">
            <v>January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  <cell r="U884" t="str">
            <v>August</v>
          </cell>
          <cell r="V884" t="str">
            <v>September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  <cell r="U885" t="str">
            <v>January</v>
          </cell>
          <cell r="V885" t="str">
            <v>March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  <cell r="U886" t="str">
            <v>March</v>
          </cell>
          <cell r="V886" t="str">
            <v>May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  <cell r="U887" t="str">
            <v>December</v>
          </cell>
          <cell r="V887" t="str">
            <v>December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  <cell r="U888" t="str">
            <v>August</v>
          </cell>
          <cell r="V888" t="str">
            <v>September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  <cell r="U889" t="str">
            <v>April</v>
          </cell>
          <cell r="V889" t="str">
            <v>May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  <cell r="U890" t="str">
            <v>July</v>
          </cell>
          <cell r="V890" t="str">
            <v>September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  <cell r="U891" t="str">
            <v>September</v>
          </cell>
          <cell r="V891" t="str">
            <v>October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  <cell r="U892" t="str">
            <v>October</v>
          </cell>
          <cell r="V892" t="str">
            <v>November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  <cell r="U893" t="str">
            <v>July</v>
          </cell>
          <cell r="V893" t="str">
            <v>August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  <cell r="U894" t="str">
            <v>May</v>
          </cell>
          <cell r="V894" t="str">
            <v>August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  <cell r="U895" t="str">
            <v>March</v>
          </cell>
          <cell r="V895" t="str">
            <v>April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  <cell r="U896" t="str">
            <v>May</v>
          </cell>
          <cell r="V896" t="str">
            <v>June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  <cell r="U897" t="str">
            <v>September</v>
          </cell>
          <cell r="V897" t="str">
            <v>October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  <cell r="U898" t="str">
            <v>August</v>
          </cell>
          <cell r="V898" t="str">
            <v>August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  <cell r="U899" t="str">
            <v>October</v>
          </cell>
          <cell r="V899" t="str">
            <v>November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  <cell r="U900" t="str">
            <v>December</v>
          </cell>
          <cell r="V900" t="str">
            <v>January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  <cell r="U901" t="str">
            <v>April</v>
          </cell>
          <cell r="V901" t="str">
            <v>May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  <cell r="U902" t="str">
            <v>February</v>
          </cell>
          <cell r="V902" t="str">
            <v>March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  <cell r="U903" t="str">
            <v>April</v>
          </cell>
          <cell r="V903" t="str">
            <v>June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  <cell r="U904" t="str">
            <v>July</v>
          </cell>
          <cell r="V904" t="str">
            <v>August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  <cell r="U905" t="str">
            <v>August</v>
          </cell>
          <cell r="V905" t="str">
            <v>September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  <cell r="U906" t="str">
            <v>December</v>
          </cell>
          <cell r="V906" t="str">
            <v>January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  <cell r="U907" t="str">
            <v>November</v>
          </cell>
          <cell r="V907" t="str">
            <v>January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  <cell r="U908" t="str">
            <v>February</v>
          </cell>
          <cell r="V908" t="str">
            <v>March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  <cell r="U909" t="str">
            <v>August</v>
          </cell>
          <cell r="V909" t="str">
            <v>September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  <cell r="U910" t="str">
            <v>June</v>
          </cell>
          <cell r="V910" t="str">
            <v>July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  <cell r="U911" t="str">
            <v>June</v>
          </cell>
          <cell r="V911" t="str">
            <v>July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  <cell r="U912" t="str">
            <v>January</v>
          </cell>
          <cell r="V912" t="str">
            <v>March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  <cell r="U913" t="str">
            <v>January</v>
          </cell>
          <cell r="V913" t="str">
            <v>January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  <cell r="U914" t="str">
            <v>October</v>
          </cell>
          <cell r="V914" t="str">
            <v>December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  <cell r="U915" t="str">
            <v>April</v>
          </cell>
          <cell r="V915" t="str">
            <v>May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  <cell r="U916" t="str">
            <v>July</v>
          </cell>
          <cell r="V916" t="str">
            <v>August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  <cell r="U917" t="str">
            <v>January</v>
          </cell>
          <cell r="V917" t="str">
            <v>March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  <cell r="U918" t="str">
            <v>September</v>
          </cell>
          <cell r="V918" t="str">
            <v>October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  <cell r="U919" t="str">
            <v>June</v>
          </cell>
          <cell r="V919" t="str">
            <v>July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  <cell r="U920" t="str">
            <v>November</v>
          </cell>
          <cell r="V920" t="str">
            <v>December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  <cell r="U921" t="str">
            <v>November</v>
          </cell>
          <cell r="V921" t="str">
            <v>December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  <cell r="U922" t="str">
            <v>October</v>
          </cell>
          <cell r="V922" t="str">
            <v>November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  <cell r="U923" t="str">
            <v>October</v>
          </cell>
          <cell r="V923" t="str">
            <v>December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  <cell r="U924" t="str">
            <v>August</v>
          </cell>
          <cell r="V924" t="str">
            <v>October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  <cell r="U925" t="str">
            <v>October</v>
          </cell>
          <cell r="V925" t="str">
            <v>November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  <cell r="U926" t="str">
            <v>January</v>
          </cell>
          <cell r="V926" t="str">
            <v>February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  <cell r="U927" t="str">
            <v>October</v>
          </cell>
          <cell r="V927" t="str">
            <v>November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  <cell r="U928" t="str">
            <v>June</v>
          </cell>
          <cell r="V928" t="str">
            <v>July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  <cell r="U929" t="str">
            <v>April</v>
          </cell>
          <cell r="V929" t="str">
            <v>May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  <cell r="U930" t="str">
            <v>September</v>
          </cell>
          <cell r="V930" t="str">
            <v>November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  <cell r="U931" t="str">
            <v>March</v>
          </cell>
          <cell r="V931" t="str">
            <v>April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  <cell r="U932" t="str">
            <v>May</v>
          </cell>
          <cell r="V932" t="str">
            <v>June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  <cell r="U933" t="str">
            <v>February</v>
          </cell>
          <cell r="V933" t="str">
            <v>March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  <cell r="U934" t="str">
            <v>February</v>
          </cell>
          <cell r="V934" t="str">
            <v>March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  <cell r="U935" t="str">
            <v>March</v>
          </cell>
          <cell r="V935" t="str">
            <v>May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  <cell r="U936" t="str">
            <v>April</v>
          </cell>
          <cell r="V936" t="str">
            <v>May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  <cell r="U937" t="str">
            <v>December</v>
          </cell>
          <cell r="V937" t="str">
            <v>January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  <cell r="U938" t="str">
            <v>December</v>
          </cell>
          <cell r="V938" t="str">
            <v>January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  <cell r="U939" t="str">
            <v>October</v>
          </cell>
          <cell r="V939" t="str">
            <v>November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  <cell r="U940" t="str">
            <v>August</v>
          </cell>
          <cell r="V940" t="str">
            <v>September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  <cell r="U941" t="str">
            <v>May</v>
          </cell>
          <cell r="V941" t="str">
            <v>June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  <cell r="U942" t="str">
            <v>June</v>
          </cell>
          <cell r="V942" t="str">
            <v>August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  <cell r="U943" t="str">
            <v>January</v>
          </cell>
          <cell r="V943" t="str">
            <v>February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  <cell r="U944" t="str">
            <v>January</v>
          </cell>
          <cell r="V944" t="str">
            <v>February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  <cell r="U945" t="str">
            <v>October</v>
          </cell>
          <cell r="V945" t="str">
            <v>November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  <cell r="U946" t="str">
            <v>March</v>
          </cell>
          <cell r="V946" t="str">
            <v>April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  <cell r="U947" t="str">
            <v>December</v>
          </cell>
          <cell r="V947" t="str">
            <v>February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  <cell r="U948" t="str">
            <v>August</v>
          </cell>
          <cell r="V948" t="str">
            <v>September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  <cell r="U949" t="str">
            <v>May</v>
          </cell>
          <cell r="V949" t="str">
            <v>June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  <cell r="U950" t="str">
            <v>February</v>
          </cell>
          <cell r="V950" t="str">
            <v>March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  <cell r="U951" t="str">
            <v>December</v>
          </cell>
          <cell r="V951" t="str">
            <v>February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  <cell r="U952" t="str">
            <v>December</v>
          </cell>
          <cell r="V952" t="str">
            <v>January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  <cell r="U953" t="str">
            <v>April</v>
          </cell>
          <cell r="V953" t="str">
            <v>June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  <cell r="U954" t="str">
            <v>October</v>
          </cell>
          <cell r="V954" t="str">
            <v>November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  <cell r="U955" t="str">
            <v>December</v>
          </cell>
          <cell r="V955" t="str">
            <v>January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  <cell r="U956" t="str">
            <v>July</v>
          </cell>
          <cell r="V956" t="str">
            <v>August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  <cell r="U957" t="str">
            <v>August</v>
          </cell>
          <cell r="V957" t="str">
            <v>September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  <cell r="U958" t="str">
            <v>February</v>
          </cell>
          <cell r="V958" t="str">
            <v>April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  <cell r="U959" t="str">
            <v>October</v>
          </cell>
          <cell r="V959" t="str">
            <v>November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  <cell r="U960" t="str">
            <v>March</v>
          </cell>
          <cell r="V960" t="str">
            <v>April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  <cell r="U961" t="str">
            <v>December</v>
          </cell>
          <cell r="V961" t="str">
            <v>January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  <cell r="U962" t="str">
            <v>January</v>
          </cell>
          <cell r="V962" t="str">
            <v>March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  <cell r="U963" t="str">
            <v>January</v>
          </cell>
          <cell r="V963" t="str">
            <v>February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  <cell r="U964" t="str">
            <v>January</v>
          </cell>
          <cell r="V964" t="str">
            <v>February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  <cell r="U965" t="str">
            <v>September</v>
          </cell>
          <cell r="V965" t="str">
            <v>October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  <cell r="U966" t="str">
            <v>July</v>
          </cell>
          <cell r="V966" t="str">
            <v>September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  <cell r="U967" t="str">
            <v>September</v>
          </cell>
          <cell r="V967" t="str">
            <v>October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  <cell r="U968" t="str">
            <v>September</v>
          </cell>
          <cell r="V968" t="str">
            <v>October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  <cell r="U969" t="str">
            <v>February</v>
          </cell>
          <cell r="V969" t="str">
            <v>April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  <cell r="U970" t="str">
            <v>July</v>
          </cell>
          <cell r="V970" t="str">
            <v>August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  <cell r="U971" t="str">
            <v>January</v>
          </cell>
          <cell r="V971" t="str">
            <v>February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  <cell r="U972" t="str">
            <v>December</v>
          </cell>
          <cell r="V972" t="str">
            <v>January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  <cell r="U973" t="str">
            <v>April</v>
          </cell>
          <cell r="V973" t="str">
            <v>June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  <cell r="U974" t="str">
            <v>August</v>
          </cell>
          <cell r="V974" t="str">
            <v>September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  <cell r="U975" t="str">
            <v>September</v>
          </cell>
          <cell r="V975" t="str">
            <v>November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  <cell r="U976" t="str">
            <v>February</v>
          </cell>
          <cell r="V976" t="str">
            <v>March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  <cell r="U977" t="str">
            <v>April</v>
          </cell>
          <cell r="V977" t="str">
            <v>June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  <cell r="U978" t="str">
            <v>June</v>
          </cell>
          <cell r="V978" t="str">
            <v>August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  <cell r="U979" t="str">
            <v>January</v>
          </cell>
          <cell r="V979" t="str">
            <v>February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  <cell r="U980" t="str">
            <v>January</v>
          </cell>
          <cell r="V980" t="str">
            <v>February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  <cell r="U981" t="str">
            <v>May</v>
          </cell>
          <cell r="V981" t="str">
            <v>June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  <cell r="U982" t="str">
            <v>October</v>
          </cell>
          <cell r="V982" t="str">
            <v>November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  <cell r="U983" t="str">
            <v>July</v>
          </cell>
          <cell r="V983" t="str">
            <v>August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  <cell r="U984" t="str">
            <v>September</v>
          </cell>
          <cell r="V984" t="str">
            <v>October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  <cell r="U985" t="str">
            <v>July</v>
          </cell>
          <cell r="V985" t="str">
            <v>August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  <cell r="U986" t="str">
            <v>February</v>
          </cell>
          <cell r="V986" t="str">
            <v>March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  <cell r="U987" t="str">
            <v>December</v>
          </cell>
          <cell r="V987" t="str">
            <v>December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  <cell r="U988" t="str">
            <v>November</v>
          </cell>
          <cell r="V988" t="str">
            <v>January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  <cell r="U989" t="str">
            <v>May</v>
          </cell>
          <cell r="V989" t="str">
            <v>June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  <cell r="U990" t="str">
            <v>September</v>
          </cell>
          <cell r="V990" t="str">
            <v>October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  <cell r="U991" t="str">
            <v>August</v>
          </cell>
          <cell r="V991" t="str">
            <v>September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  <cell r="U992" t="str">
            <v>August</v>
          </cell>
          <cell r="V992" t="str">
            <v>September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  <cell r="U993" t="str">
            <v>June</v>
          </cell>
          <cell r="V993" t="str">
            <v>July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  <cell r="U994" t="str">
            <v>March</v>
          </cell>
          <cell r="V994" t="str">
            <v>May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  <cell r="U995" t="str">
            <v>October</v>
          </cell>
          <cell r="V995" t="str">
            <v>November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  <cell r="U996" t="str">
            <v>October</v>
          </cell>
          <cell r="V996" t="str">
            <v>November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  <cell r="U997" t="str">
            <v>November</v>
          </cell>
          <cell r="V997" t="str">
            <v>November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  <cell r="U998" t="str">
            <v>June</v>
          </cell>
          <cell r="V998" t="str">
            <v>July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  <cell r="U999" t="str">
            <v>October</v>
          </cell>
          <cell r="V999" t="str">
            <v>November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  <cell r="U1000" t="str">
            <v>October</v>
          </cell>
          <cell r="V1000" t="str">
            <v>November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  <cell r="U1001" t="str">
            <v>October</v>
          </cell>
          <cell r="V1001" t="str">
            <v>November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  <cell r="U1002" t="str">
            <v>January</v>
          </cell>
          <cell r="V1002" t="str">
            <v>March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  <cell r="U1003" t="str">
            <v>December</v>
          </cell>
          <cell r="V1003" t="str">
            <v>January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  <cell r="U1004" t="str">
            <v>November</v>
          </cell>
          <cell r="V1004" t="str">
            <v>December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  <cell r="U1005" t="str">
            <v>February</v>
          </cell>
          <cell r="V1005" t="str">
            <v>March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  <cell r="U1006" t="str">
            <v>January</v>
          </cell>
          <cell r="V1006" t="str">
            <v>February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  <cell r="U1007" t="str">
            <v>September</v>
          </cell>
          <cell r="V1007" t="str">
            <v>October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  <cell r="U1008" t="str">
            <v>December</v>
          </cell>
          <cell r="V1008" t="str">
            <v>December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  <cell r="U1009" t="str">
            <v>November</v>
          </cell>
          <cell r="V1009" t="str">
            <v>December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  <cell r="U1010" t="str">
            <v>November</v>
          </cell>
          <cell r="V1010" t="str">
            <v>December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  <cell r="U1011" t="str">
            <v>May</v>
          </cell>
          <cell r="V1011" t="str">
            <v>June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  <cell r="U1012" t="str">
            <v>July</v>
          </cell>
          <cell r="V1012" t="str">
            <v>September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  <cell r="U1013" t="str">
            <v>November</v>
          </cell>
          <cell r="V1013" t="str">
            <v>December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  <cell r="U1014" t="str">
            <v>December</v>
          </cell>
          <cell r="V1014" t="str">
            <v>January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  <cell r="U1015" t="str">
            <v>December</v>
          </cell>
          <cell r="V1015" t="str">
            <v>December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  <cell r="U1016" t="str">
            <v>November</v>
          </cell>
          <cell r="V1016" t="str">
            <v>January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  <cell r="U1017" t="str">
            <v>October</v>
          </cell>
          <cell r="V1017" t="str">
            <v>November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  <cell r="U1018" t="str">
            <v>February</v>
          </cell>
          <cell r="V1018" t="str">
            <v>April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  <cell r="U1019" t="str">
            <v>October</v>
          </cell>
          <cell r="V1019" t="str">
            <v>November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  <cell r="U1020" t="str">
            <v>June</v>
          </cell>
          <cell r="V1020" t="str">
            <v>July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  <cell r="U1021" t="str">
            <v>January</v>
          </cell>
          <cell r="V1021" t="str">
            <v>February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  <cell r="U1022" t="str">
            <v>May</v>
          </cell>
          <cell r="V1022" t="str">
            <v>June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  <cell r="U1023" t="str">
            <v>September</v>
          </cell>
          <cell r="V1023" t="str">
            <v>October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  <cell r="U1024" t="str">
            <v>April</v>
          </cell>
          <cell r="V1024" t="str">
            <v>May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  <cell r="U1025" t="str">
            <v>May</v>
          </cell>
          <cell r="V1025" t="str">
            <v>June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  <cell r="U1026" t="str">
            <v>January</v>
          </cell>
          <cell r="V1026" t="str">
            <v>January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  <cell r="U1027" t="str">
            <v>February</v>
          </cell>
          <cell r="V1027" t="str">
            <v>March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  <cell r="U1028" t="str">
            <v>February</v>
          </cell>
          <cell r="V1028" t="str">
            <v>March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  <cell r="U1029" t="str">
            <v>September</v>
          </cell>
          <cell r="V1029" t="str">
            <v>October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  <cell r="U1030" t="str">
            <v>January</v>
          </cell>
          <cell r="V1030" t="str">
            <v>March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  <cell r="U1031" t="str">
            <v>February</v>
          </cell>
          <cell r="V1031" t="str">
            <v>April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  <cell r="U1032" t="str">
            <v>August</v>
          </cell>
          <cell r="V1032" t="str">
            <v>September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  <cell r="U1033" t="str">
            <v>November</v>
          </cell>
          <cell r="V1033" t="str">
            <v>December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  <cell r="U1034" t="str">
            <v>May</v>
          </cell>
          <cell r="V1034" t="str">
            <v>June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  <cell r="U1035" t="str">
            <v>November</v>
          </cell>
          <cell r="V1035" t="str">
            <v>December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  <cell r="U1036" t="str">
            <v>July</v>
          </cell>
          <cell r="V1036" t="str">
            <v>August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  <cell r="U1037" t="str">
            <v>January</v>
          </cell>
          <cell r="V1037" t="str">
            <v>February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  <cell r="U1038" t="str">
            <v>December</v>
          </cell>
          <cell r="V1038" t="str">
            <v>January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  <cell r="U1039" t="str">
            <v>April</v>
          </cell>
          <cell r="V1039" t="str">
            <v>May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  <cell r="U1040" t="str">
            <v>February</v>
          </cell>
          <cell r="V1040" t="str">
            <v>March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  <cell r="U1041" t="str">
            <v>November</v>
          </cell>
          <cell r="V1041" t="str">
            <v>December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  <cell r="U1042" t="str">
            <v>July</v>
          </cell>
          <cell r="V1042" t="str">
            <v>August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  <cell r="U1043" t="str">
            <v>July</v>
          </cell>
          <cell r="V1043" t="str">
            <v>July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  <cell r="U1044" t="str">
            <v>July</v>
          </cell>
          <cell r="V1044" t="str">
            <v>September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  <cell r="U1045" t="str">
            <v>April</v>
          </cell>
          <cell r="V1045" t="str">
            <v>May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  <cell r="U1046" t="str">
            <v>January</v>
          </cell>
          <cell r="V1046" t="str">
            <v>March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  <cell r="U1047" t="str">
            <v>July</v>
          </cell>
          <cell r="V1047" t="str">
            <v>August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  <cell r="U1048" t="str">
            <v>November</v>
          </cell>
          <cell r="V1048" t="str">
            <v>December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  <cell r="U1049" t="str">
            <v>October</v>
          </cell>
          <cell r="V1049" t="str">
            <v>November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  <cell r="U1050" t="str">
            <v>August</v>
          </cell>
          <cell r="V1050" t="str">
            <v>September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  <cell r="U1051" t="str">
            <v>January</v>
          </cell>
          <cell r="V1051" t="str">
            <v>February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  <cell r="U1052" t="str">
            <v>August</v>
          </cell>
          <cell r="V1052" t="str">
            <v>September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  <cell r="U1053" t="str">
            <v>July</v>
          </cell>
          <cell r="V1053" t="str">
            <v>August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  <cell r="U1054" t="str">
            <v>April</v>
          </cell>
          <cell r="V1054" t="str">
            <v>June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  <cell r="U1055" t="str">
            <v>February</v>
          </cell>
          <cell r="V1055" t="str">
            <v>March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  <cell r="U1056" t="str">
            <v>July</v>
          </cell>
          <cell r="V1056" t="str">
            <v>August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  <cell r="U1057" t="str">
            <v>February</v>
          </cell>
          <cell r="V1057" t="str">
            <v>March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  <cell r="U1058" t="str">
            <v>February</v>
          </cell>
          <cell r="V1058" t="str">
            <v>April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  <cell r="U1059" t="str">
            <v>November</v>
          </cell>
          <cell r="V1059" t="str">
            <v>December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  <cell r="U1060" t="str">
            <v>February</v>
          </cell>
          <cell r="V1060" t="str">
            <v>March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  <cell r="U1061" t="str">
            <v>February</v>
          </cell>
          <cell r="V1061" t="str">
            <v>March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  <cell r="U1062" t="str">
            <v>March</v>
          </cell>
          <cell r="V1062" t="str">
            <v>April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  <cell r="U1063" t="str">
            <v>March</v>
          </cell>
          <cell r="V1063" t="str">
            <v>May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  <cell r="U1064" t="str">
            <v>July</v>
          </cell>
          <cell r="V1064" t="str">
            <v>July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  <cell r="U1065" t="str">
            <v>August</v>
          </cell>
          <cell r="V1065" t="str">
            <v>August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  <cell r="U1066" t="str">
            <v>May</v>
          </cell>
          <cell r="V1066" t="str">
            <v>July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  <cell r="U1067" t="str">
            <v>January</v>
          </cell>
          <cell r="V1067" t="str">
            <v>February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  <cell r="U1068" t="str">
            <v>June</v>
          </cell>
          <cell r="V1068" t="str">
            <v>August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  <cell r="U1069" t="str">
            <v>November</v>
          </cell>
          <cell r="V1069" t="str">
            <v>December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  <cell r="U1070" t="str">
            <v>March</v>
          </cell>
          <cell r="V1070" t="str">
            <v>April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  <cell r="U1071" t="str">
            <v>October</v>
          </cell>
          <cell r="V1071" t="str">
            <v>November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  <cell r="U1072" t="str">
            <v>September</v>
          </cell>
          <cell r="V1072" t="str">
            <v>October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  <cell r="U1073" t="str">
            <v>October</v>
          </cell>
          <cell r="V1073" t="str">
            <v>November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  <cell r="U1074" t="str">
            <v>January</v>
          </cell>
          <cell r="V1074" t="str">
            <v>February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  <cell r="U1075" t="str">
            <v>September</v>
          </cell>
          <cell r="V1075" t="str">
            <v>October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  <cell r="U1076" t="str">
            <v>December</v>
          </cell>
          <cell r="V1076" t="str">
            <v>January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  <cell r="U1077" t="str">
            <v>April</v>
          </cell>
          <cell r="V1077" t="str">
            <v>May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  <cell r="U1078" t="str">
            <v>July</v>
          </cell>
          <cell r="V1078" t="str">
            <v>September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  <cell r="U1079" t="str">
            <v>December</v>
          </cell>
          <cell r="V1079" t="str">
            <v>January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  <cell r="U1080" t="str">
            <v>June</v>
          </cell>
          <cell r="V1080" t="str">
            <v>July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  <cell r="U1081" t="str">
            <v>April</v>
          </cell>
          <cell r="V1081" t="str">
            <v>May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  <cell r="U1082" t="str">
            <v>April</v>
          </cell>
          <cell r="V1082" t="str">
            <v>May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  <cell r="U1083" t="str">
            <v>December</v>
          </cell>
          <cell r="V1083" t="str">
            <v>January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  <cell r="U1084" t="str">
            <v>July</v>
          </cell>
          <cell r="V1084" t="str">
            <v>August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  <cell r="U1085" t="str">
            <v>June</v>
          </cell>
          <cell r="V1085" t="str">
            <v>August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  <cell r="U1086" t="str">
            <v>July</v>
          </cell>
          <cell r="V1086" t="str">
            <v>August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  <cell r="U1087" t="str">
            <v>February</v>
          </cell>
          <cell r="V1087" t="str">
            <v>March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  <cell r="U1088" t="str">
            <v>July</v>
          </cell>
          <cell r="V1088" t="str">
            <v>August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  <cell r="U1089" t="str">
            <v>May</v>
          </cell>
          <cell r="V1089" t="str">
            <v>June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  <cell r="U1090" t="str">
            <v>March</v>
          </cell>
          <cell r="V1090" t="str">
            <v>April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  <cell r="U1091" t="str">
            <v>May</v>
          </cell>
          <cell r="V1091" t="str">
            <v>June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  <cell r="U1092" t="str">
            <v>April</v>
          </cell>
          <cell r="V1092" t="str">
            <v>May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  <cell r="U1093" t="str">
            <v>March</v>
          </cell>
          <cell r="V1093" t="str">
            <v>April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  <cell r="U1094" t="str">
            <v>December</v>
          </cell>
          <cell r="V1094" t="str">
            <v>January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  <cell r="U1095" t="str">
            <v>January</v>
          </cell>
          <cell r="V1095" t="str">
            <v>February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  <cell r="U1096" t="str">
            <v>September</v>
          </cell>
          <cell r="V1096" t="str">
            <v>October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  <cell r="U1097" t="str">
            <v>July</v>
          </cell>
          <cell r="V1097" t="str">
            <v>August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  <cell r="U1098" t="str">
            <v>September</v>
          </cell>
          <cell r="V1098" t="str">
            <v>October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  <cell r="U1099" t="str">
            <v>January</v>
          </cell>
          <cell r="V1099" t="str">
            <v>March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  <cell r="U1100" t="str">
            <v>March</v>
          </cell>
          <cell r="V1100" t="str">
            <v>April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  <cell r="U1101" t="str">
            <v>April</v>
          </cell>
          <cell r="V1101" t="str">
            <v>May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  <cell r="U1102" t="str">
            <v>January</v>
          </cell>
          <cell r="V1102" t="str">
            <v>February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  <cell r="U1103" t="str">
            <v>June</v>
          </cell>
          <cell r="V1103" t="str">
            <v>July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  <cell r="U1104" t="str">
            <v>October</v>
          </cell>
          <cell r="V1104" t="str">
            <v>December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  <cell r="U1105" t="str">
            <v>April</v>
          </cell>
          <cell r="V1105" t="str">
            <v>June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  <cell r="U1106" t="str">
            <v>May</v>
          </cell>
          <cell r="V1106" t="str">
            <v>June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  <cell r="U1107" t="str">
            <v>February</v>
          </cell>
          <cell r="V1107" t="str">
            <v>March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  <cell r="U1108" t="str">
            <v>March</v>
          </cell>
          <cell r="V1108" t="str">
            <v>April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  <cell r="U1109" t="str">
            <v>June</v>
          </cell>
          <cell r="V1109" t="str">
            <v>July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  <cell r="U1110" t="str">
            <v>February</v>
          </cell>
          <cell r="V1110" t="str">
            <v>April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  <cell r="U1111" t="str">
            <v>October</v>
          </cell>
          <cell r="V1111" t="str">
            <v>November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  <cell r="U1112" t="str">
            <v>November</v>
          </cell>
          <cell r="V1112" t="str">
            <v>December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  <cell r="U1113" t="str">
            <v>December</v>
          </cell>
          <cell r="V1113" t="str">
            <v>January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  <cell r="U1114" t="str">
            <v>November</v>
          </cell>
          <cell r="V1114" t="str">
            <v>January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  <cell r="U1115" t="str">
            <v>July</v>
          </cell>
          <cell r="V1115" t="str">
            <v>August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  <cell r="U1116" t="str">
            <v>September</v>
          </cell>
          <cell r="V1116" t="str">
            <v>October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  <cell r="U1117" t="str">
            <v>February</v>
          </cell>
          <cell r="V1117" t="str">
            <v>March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  <cell r="U1118" t="str">
            <v>April</v>
          </cell>
          <cell r="V1118" t="str">
            <v>June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  <cell r="U1119" t="str">
            <v>November</v>
          </cell>
          <cell r="V1119" t="str">
            <v>December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  <cell r="U1120" t="str">
            <v>March</v>
          </cell>
          <cell r="V1120" t="str">
            <v>April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  <cell r="U1121" t="str">
            <v>March</v>
          </cell>
          <cell r="V1121" t="str">
            <v>April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  <cell r="U1122" t="str">
            <v>September</v>
          </cell>
          <cell r="V1122" t="str">
            <v>October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  <cell r="U1123" t="str">
            <v>February</v>
          </cell>
          <cell r="V1123" t="str">
            <v>March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  <cell r="U1124" t="str">
            <v>May</v>
          </cell>
          <cell r="V1124" t="str">
            <v>May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  <cell r="U1125" t="str">
            <v>March</v>
          </cell>
          <cell r="V1125" t="str">
            <v>April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  <cell r="U1126" t="str">
            <v>March</v>
          </cell>
          <cell r="V1126" t="str">
            <v>April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  <cell r="U1127" t="str">
            <v>July</v>
          </cell>
          <cell r="V1127" t="str">
            <v>September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  <cell r="U1128" t="str">
            <v>June</v>
          </cell>
          <cell r="V1128" t="str">
            <v>July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  <cell r="U1129" t="str">
            <v>October</v>
          </cell>
          <cell r="V1129" t="str">
            <v>November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  <cell r="U1130" t="str">
            <v>July</v>
          </cell>
          <cell r="V1130" t="str">
            <v>August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  <cell r="U1131" t="str">
            <v>May</v>
          </cell>
          <cell r="V1131" t="str">
            <v>June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  <cell r="U1132" t="str">
            <v>September</v>
          </cell>
          <cell r="V1132" t="str">
            <v>November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  <cell r="U1133" t="str">
            <v>November</v>
          </cell>
          <cell r="V1133" t="str">
            <v>December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  <cell r="U1134" t="str">
            <v>December</v>
          </cell>
          <cell r="V1134" t="str">
            <v>January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  <cell r="U1135" t="str">
            <v>July</v>
          </cell>
          <cell r="V1135" t="str">
            <v>July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  <cell r="U1136" t="str">
            <v>November</v>
          </cell>
          <cell r="V1136" t="str">
            <v>November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  <cell r="U1137" t="str">
            <v>July</v>
          </cell>
          <cell r="V1137" t="str">
            <v>August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  <cell r="U1138" t="str">
            <v>November</v>
          </cell>
          <cell r="V1138" t="str">
            <v>December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  <cell r="U1139" t="str">
            <v>March</v>
          </cell>
          <cell r="V1139" t="str">
            <v>April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  <cell r="U1140" t="str">
            <v>January</v>
          </cell>
          <cell r="V1140" t="str">
            <v>January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  <cell r="U1141" t="str">
            <v>December</v>
          </cell>
          <cell r="V1141" t="str">
            <v>January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  <cell r="U1142" t="str">
            <v>July</v>
          </cell>
          <cell r="V1142" t="str">
            <v>August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  <cell r="U1143" t="str">
            <v>June</v>
          </cell>
          <cell r="V1143" t="str">
            <v>July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  <cell r="U1144" t="str">
            <v>January</v>
          </cell>
          <cell r="V1144" t="str">
            <v>February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  <cell r="U1145" t="str">
            <v>November</v>
          </cell>
          <cell r="V1145" t="str">
            <v>December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  <cell r="U1146" t="str">
            <v>March</v>
          </cell>
          <cell r="V1146" t="str">
            <v>April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  <cell r="U1147" t="str">
            <v>August</v>
          </cell>
          <cell r="V1147" t="str">
            <v>October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  <cell r="U1148" t="str">
            <v>March</v>
          </cell>
          <cell r="V1148" t="str">
            <v>May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  <cell r="U1149" t="str">
            <v>August</v>
          </cell>
          <cell r="V1149" t="str">
            <v>October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  <cell r="U1150" t="str">
            <v>November</v>
          </cell>
          <cell r="V1150" t="str">
            <v>December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  <cell r="U1151" t="str">
            <v>May</v>
          </cell>
          <cell r="V1151" t="str">
            <v>June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  <cell r="U1152" t="str">
            <v>November</v>
          </cell>
          <cell r="V1152" t="str">
            <v>January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  <cell r="U1153" t="str">
            <v>August</v>
          </cell>
          <cell r="V1153" t="str">
            <v>September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  <cell r="U1154" t="str">
            <v>April</v>
          </cell>
          <cell r="V1154" t="str">
            <v>May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  <cell r="U1155" t="str">
            <v>May</v>
          </cell>
          <cell r="V1155" t="str">
            <v>June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  <cell r="U1156" t="str">
            <v>August</v>
          </cell>
          <cell r="V1156" t="str">
            <v>September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  <cell r="U1157" t="str">
            <v>July</v>
          </cell>
          <cell r="V1157" t="str">
            <v>August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  <cell r="U1158" t="str">
            <v>January</v>
          </cell>
          <cell r="V1158" t="str">
            <v>February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  <cell r="U1159" t="str">
            <v>October</v>
          </cell>
          <cell r="V1159" t="str">
            <v>December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  <cell r="U1160" t="str">
            <v>November</v>
          </cell>
          <cell r="V1160" t="str">
            <v>December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  <cell r="U1161" t="str">
            <v>May</v>
          </cell>
          <cell r="V1161" t="str">
            <v>June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  <cell r="U1162" t="str">
            <v>February</v>
          </cell>
          <cell r="V1162" t="str">
            <v>March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  <cell r="U1163" t="str">
            <v>April</v>
          </cell>
          <cell r="V1163" t="str">
            <v>May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  <cell r="U1164" t="str">
            <v>August</v>
          </cell>
          <cell r="V1164" t="str">
            <v>September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  <cell r="U1165" t="str">
            <v>July</v>
          </cell>
          <cell r="V1165" t="str">
            <v>August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  <cell r="U1166" t="str">
            <v>May</v>
          </cell>
          <cell r="V1166" t="str">
            <v>June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  <cell r="U1167" t="str">
            <v>June</v>
          </cell>
          <cell r="V1167" t="str">
            <v>July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  <cell r="U1168" t="str">
            <v>May</v>
          </cell>
          <cell r="V1168" t="str">
            <v>June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  <cell r="U1169" t="str">
            <v>August</v>
          </cell>
          <cell r="V1169" t="str">
            <v>September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  <cell r="U1170" t="str">
            <v>August</v>
          </cell>
          <cell r="V1170" t="str">
            <v>September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  <cell r="U1171" t="str">
            <v>January</v>
          </cell>
          <cell r="V1171" t="str">
            <v>February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  <cell r="U1172" t="str">
            <v>April</v>
          </cell>
          <cell r="V1172" t="str">
            <v>May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  <cell r="U1173" t="str">
            <v>October</v>
          </cell>
          <cell r="V1173" t="str">
            <v>November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  <cell r="U1174" t="str">
            <v>July</v>
          </cell>
          <cell r="V1174" t="str">
            <v>August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  <cell r="U1175" t="str">
            <v>June</v>
          </cell>
          <cell r="V1175" t="str">
            <v>August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  <cell r="U1176" t="str">
            <v>April</v>
          </cell>
          <cell r="V1176" t="str">
            <v>May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  <cell r="U1177" t="str">
            <v>June</v>
          </cell>
          <cell r="V1177" t="str">
            <v>July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  <cell r="U1178" t="str">
            <v>January</v>
          </cell>
          <cell r="V1178" t="str">
            <v>March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  <cell r="U1179" t="str">
            <v>September</v>
          </cell>
          <cell r="V1179" t="str">
            <v>October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  <cell r="U1180" t="str">
            <v>July</v>
          </cell>
          <cell r="V1180" t="str">
            <v>August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  <cell r="U1181" t="str">
            <v>September</v>
          </cell>
          <cell r="V1181" t="str">
            <v>October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  <cell r="U1182" t="str">
            <v>May</v>
          </cell>
          <cell r="V1182" t="str">
            <v>June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  <cell r="U1183" t="str">
            <v>January</v>
          </cell>
          <cell r="V1183" t="str">
            <v>March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  <cell r="U1184" t="str">
            <v>December</v>
          </cell>
          <cell r="V1184" t="str">
            <v>January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  <cell r="U1185" t="str">
            <v>October</v>
          </cell>
          <cell r="V1185" t="str">
            <v>November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  <cell r="U1186" t="str">
            <v>January</v>
          </cell>
          <cell r="V1186" t="str">
            <v>February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  <cell r="U1187" t="str">
            <v>May</v>
          </cell>
          <cell r="V1187" t="str">
            <v>June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  <cell r="U1188" t="str">
            <v>April</v>
          </cell>
          <cell r="V1188" t="str">
            <v>June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  <cell r="U1189" t="str">
            <v>April</v>
          </cell>
          <cell r="V1189" t="str">
            <v>May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  <cell r="U1190" t="str">
            <v>December</v>
          </cell>
          <cell r="V1190" t="str">
            <v>December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  <cell r="U1191" t="str">
            <v>June</v>
          </cell>
          <cell r="V1191" t="str">
            <v>June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  <cell r="U1192" t="str">
            <v>August</v>
          </cell>
          <cell r="V1192" t="str">
            <v>August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  <cell r="U1193" t="str">
            <v>February</v>
          </cell>
          <cell r="V1193" t="str">
            <v>March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  <cell r="U1194" t="str">
            <v>January</v>
          </cell>
          <cell r="V1194" t="str">
            <v>February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  <cell r="U1195" t="str">
            <v>February</v>
          </cell>
          <cell r="V1195" t="str">
            <v>April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  <cell r="U1196" t="str">
            <v>March</v>
          </cell>
          <cell r="V1196" t="str">
            <v>April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  <cell r="U1197" t="str">
            <v>October</v>
          </cell>
          <cell r="V1197" t="str">
            <v>December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  <cell r="U1198" t="str">
            <v>November</v>
          </cell>
          <cell r="V1198" t="str">
            <v>December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  <cell r="U1199" t="str">
            <v>May</v>
          </cell>
          <cell r="V1199" t="str">
            <v>June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  <cell r="U1200" t="str">
            <v>November</v>
          </cell>
          <cell r="V1200" t="str">
            <v>December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  <cell r="U1201" t="str">
            <v>June</v>
          </cell>
          <cell r="V1201" t="str">
            <v>July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  <cell r="U1202" t="str">
            <v>March</v>
          </cell>
          <cell r="V1202" t="str">
            <v>April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  <cell r="U1203" t="str">
            <v>June</v>
          </cell>
          <cell r="V1203" t="str">
            <v>July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  <cell r="U1204" t="str">
            <v>May</v>
          </cell>
          <cell r="V1204" t="str">
            <v>June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  <cell r="U1205" t="str">
            <v>May</v>
          </cell>
          <cell r="V1205" t="str">
            <v>May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  <cell r="U1206" t="str">
            <v>October</v>
          </cell>
          <cell r="V1206" t="str">
            <v>December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  <cell r="U1207" t="str">
            <v>May</v>
          </cell>
          <cell r="V1207" t="str">
            <v>June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  <cell r="U1208" t="str">
            <v>February</v>
          </cell>
          <cell r="V1208" t="str">
            <v>March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  <cell r="U1209" t="str">
            <v>March</v>
          </cell>
          <cell r="V1209" t="str">
            <v>March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  <cell r="U1210" t="str">
            <v>February</v>
          </cell>
          <cell r="V1210" t="str">
            <v>March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  <cell r="U1211" t="str">
            <v>January</v>
          </cell>
          <cell r="V1211" t="str">
            <v>February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  <cell r="U1212" t="str">
            <v>May</v>
          </cell>
          <cell r="V1212" t="str">
            <v>May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  <cell r="U1213" t="str">
            <v>May</v>
          </cell>
          <cell r="V1213" t="str">
            <v>June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  <cell r="U1214" t="str">
            <v>November</v>
          </cell>
          <cell r="V1214" t="str">
            <v>November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  <cell r="U1215" t="str">
            <v>December</v>
          </cell>
          <cell r="V1215" t="str">
            <v>January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  <cell r="U1216" t="str">
            <v>April</v>
          </cell>
          <cell r="V1216" t="str">
            <v>June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  <cell r="U1217" t="str">
            <v>April</v>
          </cell>
          <cell r="V1217" t="str">
            <v>May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  <cell r="U1218" t="str">
            <v>August</v>
          </cell>
          <cell r="V1218" t="str">
            <v>October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  <cell r="U1219" t="str">
            <v>June</v>
          </cell>
          <cell r="V1219" t="str">
            <v>July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  <cell r="U1220" t="str">
            <v>October</v>
          </cell>
          <cell r="V1220" t="str">
            <v>November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  <cell r="U1221" t="str">
            <v>September</v>
          </cell>
          <cell r="V1221" t="str">
            <v>October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  <cell r="U1222" t="str">
            <v>July</v>
          </cell>
          <cell r="V1222" t="str">
            <v>August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  <cell r="U1223" t="str">
            <v>November</v>
          </cell>
          <cell r="V1223" t="str">
            <v>December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  <cell r="U1224" t="str">
            <v>March</v>
          </cell>
          <cell r="V1224" t="str">
            <v>April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  <cell r="U1225" t="str">
            <v>October</v>
          </cell>
          <cell r="V1225" t="str">
            <v>November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  <cell r="U1226" t="str">
            <v>April</v>
          </cell>
          <cell r="V1226" t="str">
            <v>June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  <cell r="U1227" t="str">
            <v>August</v>
          </cell>
          <cell r="V1227" t="str">
            <v>October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  <cell r="U1228" t="str">
            <v>March</v>
          </cell>
          <cell r="V1228" t="str">
            <v>April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  <cell r="U1229" t="str">
            <v>July</v>
          </cell>
          <cell r="V1229" t="str">
            <v>August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  <cell r="U1230" t="str">
            <v>July</v>
          </cell>
          <cell r="V1230" t="str">
            <v>September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  <cell r="U1231" t="str">
            <v>March</v>
          </cell>
          <cell r="V1231" t="str">
            <v>April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  <cell r="U1232" t="str">
            <v>January</v>
          </cell>
          <cell r="V1232" t="str">
            <v>February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  <cell r="U1233" t="str">
            <v>July</v>
          </cell>
          <cell r="V1233" t="str">
            <v>August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  <cell r="U1234" t="str">
            <v>August</v>
          </cell>
          <cell r="V1234" t="str">
            <v>October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  <cell r="U1235" t="str">
            <v>January</v>
          </cell>
          <cell r="V1235" t="str">
            <v>February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  <cell r="U1236" t="str">
            <v>January</v>
          </cell>
          <cell r="V1236" t="str">
            <v>February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  <cell r="U1237" t="str">
            <v>November</v>
          </cell>
          <cell r="V1237" t="str">
            <v>December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  <cell r="U1238" t="str">
            <v>July</v>
          </cell>
          <cell r="V1238" t="str">
            <v>July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  <cell r="U1239" t="str">
            <v>August</v>
          </cell>
          <cell r="V1239" t="str">
            <v>August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  <cell r="U1240" t="str">
            <v>July</v>
          </cell>
          <cell r="V1240" t="str">
            <v>August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  <cell r="U1241" t="str">
            <v>December</v>
          </cell>
          <cell r="V1241" t="str">
            <v>January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  <cell r="U1242" t="str">
            <v>May</v>
          </cell>
          <cell r="V1242" t="str">
            <v>July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  <cell r="U1243" t="str">
            <v>October</v>
          </cell>
          <cell r="V1243" t="str">
            <v>November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  <cell r="U1244" t="str">
            <v>August</v>
          </cell>
          <cell r="V1244" t="str">
            <v>September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  <cell r="U1245" t="str">
            <v>May</v>
          </cell>
          <cell r="V1245" t="str">
            <v>July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  <cell r="U1246" t="str">
            <v>March</v>
          </cell>
          <cell r="V1246" t="str">
            <v>April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  <cell r="U1247" t="str">
            <v>May</v>
          </cell>
          <cell r="V1247" t="str">
            <v>June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  <cell r="U1248" t="str">
            <v>October</v>
          </cell>
          <cell r="V1248" t="str">
            <v>December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  <cell r="U1249" t="str">
            <v>April</v>
          </cell>
          <cell r="V1249" t="str">
            <v>May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  <cell r="U1250" t="str">
            <v>May</v>
          </cell>
          <cell r="V1250" t="str">
            <v>June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  <cell r="U1251" t="str">
            <v>June</v>
          </cell>
          <cell r="V1251" t="str">
            <v>July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  <cell r="U1252" t="str">
            <v>July</v>
          </cell>
          <cell r="V1252" t="str">
            <v>September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  <cell r="U1253" t="str">
            <v>July</v>
          </cell>
          <cell r="V1253" t="str">
            <v>September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  <cell r="U1254" t="str">
            <v>September</v>
          </cell>
          <cell r="V1254" t="str">
            <v>October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  <cell r="U1255" t="str">
            <v>August</v>
          </cell>
          <cell r="V1255" t="str">
            <v>September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  <cell r="U1256" t="str">
            <v>November</v>
          </cell>
          <cell r="V1256" t="str">
            <v>January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  <cell r="U1257" t="str">
            <v>November</v>
          </cell>
          <cell r="V1257" t="str">
            <v>December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  <cell r="U1258" t="str">
            <v>January</v>
          </cell>
          <cell r="V1258" t="str">
            <v>February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  <cell r="U1259" t="str">
            <v>February</v>
          </cell>
          <cell r="V1259" t="str">
            <v>April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  <cell r="U1260" t="str">
            <v>August</v>
          </cell>
          <cell r="V1260" t="str">
            <v>August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  <cell r="U1261" t="str">
            <v>May</v>
          </cell>
          <cell r="V1261" t="str">
            <v>June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  <cell r="U1262" t="str">
            <v>January</v>
          </cell>
          <cell r="V1262" t="str">
            <v>February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  <cell r="U1263" t="str">
            <v>December</v>
          </cell>
          <cell r="V1263" t="str">
            <v>January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  <cell r="U1264" t="str">
            <v>January</v>
          </cell>
          <cell r="V1264" t="str">
            <v>February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  <cell r="U1265" t="str">
            <v>February</v>
          </cell>
          <cell r="V1265" t="str">
            <v>March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  <cell r="U1266" t="str">
            <v>September</v>
          </cell>
          <cell r="V1266" t="str">
            <v>October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  <cell r="U1267" t="str">
            <v>October</v>
          </cell>
          <cell r="V1267" t="str">
            <v>November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  <cell r="U1268" t="str">
            <v>December</v>
          </cell>
          <cell r="V1268" t="str">
            <v>January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  <cell r="U1269" t="str">
            <v>June</v>
          </cell>
          <cell r="V1269" t="str">
            <v>July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  <cell r="U1270" t="str">
            <v>August</v>
          </cell>
          <cell r="V1270" t="str">
            <v>September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  <cell r="U1271" t="str">
            <v>March</v>
          </cell>
          <cell r="V1271" t="str">
            <v>April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  <cell r="U1272" t="str">
            <v>January</v>
          </cell>
          <cell r="V1272" t="str">
            <v>March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  <cell r="U1273" t="str">
            <v>October</v>
          </cell>
          <cell r="V1273" t="str">
            <v>November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  <cell r="U1274" t="str">
            <v>April</v>
          </cell>
          <cell r="V1274" t="str">
            <v>June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  <cell r="U1275" t="str">
            <v>August</v>
          </cell>
          <cell r="V1275" t="str">
            <v>August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  <cell r="U1276" t="str">
            <v>July</v>
          </cell>
          <cell r="V1276" t="str">
            <v>August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  <cell r="U1277" t="str">
            <v>July</v>
          </cell>
          <cell r="V1277" t="str">
            <v>August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  <cell r="U1278" t="str">
            <v>July</v>
          </cell>
          <cell r="V1278" t="str">
            <v>September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  <cell r="U1279" t="str">
            <v>July</v>
          </cell>
          <cell r="V1279" t="str">
            <v>September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  <cell r="U1280" t="str">
            <v>May</v>
          </cell>
          <cell r="V1280" t="str">
            <v>June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  <cell r="U1281" t="str">
            <v>February</v>
          </cell>
          <cell r="V1281" t="str">
            <v>March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  <cell r="U1282" t="str">
            <v>December</v>
          </cell>
          <cell r="V1282" t="str">
            <v>March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  <cell r="U1283" t="str">
            <v>July</v>
          </cell>
          <cell r="V1283" t="str">
            <v>July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  <cell r="U1284" t="str">
            <v>November</v>
          </cell>
          <cell r="V1284" t="str">
            <v>December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  <cell r="U1285" t="str">
            <v>February</v>
          </cell>
          <cell r="V1285" t="str">
            <v>March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  <cell r="U1286" t="str">
            <v>December</v>
          </cell>
          <cell r="V1286" t="str">
            <v>December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  <cell r="U1287" t="str">
            <v>June</v>
          </cell>
          <cell r="V1287" t="str">
            <v>June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  <cell r="U1288" t="str">
            <v>February</v>
          </cell>
          <cell r="V1288" t="str">
            <v>February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  <cell r="U1289" t="str">
            <v>April</v>
          </cell>
          <cell r="V1289" t="str">
            <v>June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  <cell r="U1290" t="str">
            <v>July</v>
          </cell>
          <cell r="V1290" t="str">
            <v>August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  <cell r="U1291" t="str">
            <v>December</v>
          </cell>
          <cell r="V1291" t="str">
            <v>January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  <cell r="U1292" t="str">
            <v>March</v>
          </cell>
          <cell r="V1292" t="str">
            <v>April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  <cell r="U1293" t="str">
            <v>March</v>
          </cell>
          <cell r="V1293" t="str">
            <v>April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  <cell r="U1294" t="str">
            <v>September</v>
          </cell>
          <cell r="V1294" t="str">
            <v>October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  <cell r="U1295" t="str">
            <v>October</v>
          </cell>
          <cell r="V1295" t="str">
            <v>November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  <cell r="U1296" t="str">
            <v>October</v>
          </cell>
          <cell r="V1296" t="str">
            <v>October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  <cell r="U1297" t="str">
            <v>June</v>
          </cell>
          <cell r="V1297" t="str">
            <v>July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  <cell r="U1298" t="str">
            <v>February</v>
          </cell>
          <cell r="V1298" t="str">
            <v>March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  <cell r="U1299" t="str">
            <v>April</v>
          </cell>
          <cell r="V1299" t="str">
            <v>May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  <cell r="U1300" t="str">
            <v>March</v>
          </cell>
          <cell r="V1300" t="str">
            <v>April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  <cell r="U1301" t="str">
            <v>June</v>
          </cell>
          <cell r="V1301" t="str">
            <v>July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  <cell r="U1302" t="str">
            <v>April</v>
          </cell>
          <cell r="V1302" t="str">
            <v>June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  <cell r="U1303" t="str">
            <v>July</v>
          </cell>
          <cell r="V1303" t="str">
            <v>July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  <cell r="U1304" t="str">
            <v>November</v>
          </cell>
          <cell r="V1304" t="str">
            <v>December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  <cell r="U1305" t="str">
            <v>July</v>
          </cell>
          <cell r="V1305" t="str">
            <v>July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  <cell r="U1306" t="str">
            <v>January</v>
          </cell>
          <cell r="V1306" t="str">
            <v>March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  <cell r="U1307" t="str">
            <v>June</v>
          </cell>
          <cell r="V1307" t="str">
            <v>July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  <cell r="U1308" t="str">
            <v>November</v>
          </cell>
          <cell r="V1308" t="str">
            <v>December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  <cell r="U1309" t="str">
            <v>January</v>
          </cell>
          <cell r="V1309" t="str">
            <v>February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  <cell r="U1310" t="str">
            <v>August</v>
          </cell>
          <cell r="V1310" t="str">
            <v>October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  <cell r="U1311" t="str">
            <v>September</v>
          </cell>
          <cell r="V1311" t="str">
            <v>October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  <cell r="U1312" t="str">
            <v>July</v>
          </cell>
          <cell r="V1312" t="str">
            <v>August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  <cell r="U1313" t="str">
            <v>October</v>
          </cell>
          <cell r="V1313" t="str">
            <v>November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  <cell r="U1314" t="str">
            <v>March</v>
          </cell>
          <cell r="V1314" t="str">
            <v>April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  <cell r="U1315" t="str">
            <v>February</v>
          </cell>
          <cell r="V1315" t="str">
            <v>March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  <cell r="U1316" t="str">
            <v>August</v>
          </cell>
          <cell r="V1316" t="str">
            <v>October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  <cell r="U1317" t="str">
            <v>October</v>
          </cell>
          <cell r="V1317" t="str">
            <v>November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  <cell r="U1318" t="str">
            <v>January</v>
          </cell>
          <cell r="V1318" t="str">
            <v>February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  <cell r="U1319" t="str">
            <v>May</v>
          </cell>
          <cell r="V1319" t="str">
            <v>July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  <cell r="U1320" t="str">
            <v>December</v>
          </cell>
          <cell r="V1320" t="str">
            <v>January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  <cell r="U1321" t="str">
            <v>June</v>
          </cell>
          <cell r="V1321" t="str">
            <v>July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  <cell r="U1322" t="str">
            <v>December</v>
          </cell>
          <cell r="V1322" t="str">
            <v>December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  <cell r="U1323" t="str">
            <v>November</v>
          </cell>
          <cell r="V1323" t="str">
            <v>December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  <cell r="U1324" t="str">
            <v>April</v>
          </cell>
          <cell r="V1324" t="str">
            <v>May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  <cell r="U1325" t="str">
            <v>March</v>
          </cell>
          <cell r="V1325" t="str">
            <v>April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  <cell r="U1326" t="str">
            <v>September</v>
          </cell>
          <cell r="V1326" t="str">
            <v>October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  <cell r="U1327" t="str">
            <v>November</v>
          </cell>
          <cell r="V1327" t="str">
            <v>December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  <cell r="U1328" t="str">
            <v>December</v>
          </cell>
          <cell r="V1328" t="str">
            <v>January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  <cell r="U1329" t="str">
            <v>April</v>
          </cell>
          <cell r="V1329" t="str">
            <v>May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  <cell r="U1330" t="str">
            <v>August</v>
          </cell>
          <cell r="V1330" t="str">
            <v>October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  <cell r="U1331" t="str">
            <v>October</v>
          </cell>
          <cell r="V1331" t="str">
            <v>December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  <cell r="U1332" t="str">
            <v>June</v>
          </cell>
          <cell r="V1332" t="str">
            <v>July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  <cell r="U1333" t="str">
            <v>July</v>
          </cell>
          <cell r="V1333" t="str">
            <v>August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  <cell r="U1334" t="str">
            <v>December</v>
          </cell>
          <cell r="V1334" t="str">
            <v>January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  <cell r="U1335" t="str">
            <v>June</v>
          </cell>
          <cell r="V1335" t="str">
            <v>July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  <cell r="U1336" t="str">
            <v>February</v>
          </cell>
          <cell r="V1336" t="str">
            <v>March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  <cell r="U1337" t="str">
            <v>November</v>
          </cell>
          <cell r="V1337" t="str">
            <v>December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  <cell r="U1338" t="str">
            <v>November</v>
          </cell>
          <cell r="V1338" t="str">
            <v>December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  <cell r="U1339" t="str">
            <v>February</v>
          </cell>
          <cell r="V1339" t="str">
            <v>March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  <cell r="U1340" t="str">
            <v>July</v>
          </cell>
          <cell r="V1340" t="str">
            <v>August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  <cell r="U1341" t="str">
            <v>October</v>
          </cell>
          <cell r="V1341" t="str">
            <v>December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  <cell r="U1342" t="str">
            <v>July</v>
          </cell>
          <cell r="V1342" t="str">
            <v>August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  <cell r="U1343" t="str">
            <v>August</v>
          </cell>
          <cell r="V1343" t="str">
            <v>October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  <cell r="U1344" t="str">
            <v>June</v>
          </cell>
          <cell r="V1344" t="str">
            <v>July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  <cell r="U1345" t="str">
            <v>June</v>
          </cell>
          <cell r="V1345" t="str">
            <v>August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  <cell r="U1346" t="str">
            <v>June</v>
          </cell>
          <cell r="V1346" t="str">
            <v>June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  <cell r="U1347" t="str">
            <v>June</v>
          </cell>
          <cell r="V1347" t="str">
            <v>July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  <cell r="U1348" t="str">
            <v>May</v>
          </cell>
          <cell r="V1348" t="str">
            <v>June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  <cell r="U1349" t="str">
            <v>February</v>
          </cell>
          <cell r="V1349" t="str">
            <v>March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  <cell r="U1350" t="str">
            <v>November</v>
          </cell>
          <cell r="V1350" t="str">
            <v>December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  <cell r="U1351" t="str">
            <v>November</v>
          </cell>
          <cell r="V1351" t="str">
            <v>December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  <cell r="U1352" t="str">
            <v>November</v>
          </cell>
          <cell r="V1352" t="str">
            <v>December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  <cell r="U1353" t="str">
            <v>January</v>
          </cell>
          <cell r="V1353" t="str">
            <v>February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  <cell r="U1354" t="str">
            <v>July</v>
          </cell>
          <cell r="V1354" t="str">
            <v>September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  <cell r="U1355" t="str">
            <v>February</v>
          </cell>
          <cell r="V1355" t="str">
            <v>March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  <cell r="U1356" t="str">
            <v>May</v>
          </cell>
          <cell r="V1356" t="str">
            <v>June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  <cell r="U1357" t="str">
            <v>October</v>
          </cell>
          <cell r="V1357" t="str">
            <v>November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  <cell r="U1358" t="str">
            <v>June</v>
          </cell>
          <cell r="V1358" t="str">
            <v>July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  <cell r="U1359" t="str">
            <v>January</v>
          </cell>
          <cell r="V1359" t="str">
            <v>March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  <cell r="U1360" t="str">
            <v>May</v>
          </cell>
          <cell r="V1360" t="str">
            <v>June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  <cell r="U1361" t="str">
            <v>May</v>
          </cell>
          <cell r="V1361" t="str">
            <v>July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  <cell r="U1362" t="str">
            <v>July</v>
          </cell>
          <cell r="V1362" t="str">
            <v>August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  <cell r="U1363" t="str">
            <v>May</v>
          </cell>
          <cell r="V1363" t="str">
            <v>June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  <cell r="U1364" t="str">
            <v>July</v>
          </cell>
          <cell r="V1364" t="str">
            <v>September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  <cell r="U1365" t="str">
            <v>January</v>
          </cell>
          <cell r="V1365" t="str">
            <v>February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  <cell r="U1366" t="str">
            <v>November</v>
          </cell>
          <cell r="V1366" t="str">
            <v>January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  <cell r="U1367" t="str">
            <v>February</v>
          </cell>
          <cell r="V1367" t="str">
            <v>March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  <cell r="U1368" t="str">
            <v>October</v>
          </cell>
          <cell r="V1368" t="str">
            <v>November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  <cell r="U1369" t="str">
            <v>October</v>
          </cell>
          <cell r="V1369" t="str">
            <v>November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  <cell r="U1370" t="str">
            <v>May</v>
          </cell>
          <cell r="V1370" t="str">
            <v>June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  <cell r="U1371" t="str">
            <v>March</v>
          </cell>
          <cell r="V1371" t="str">
            <v>April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  <cell r="U1372" t="str">
            <v>October</v>
          </cell>
          <cell r="V1372" t="str">
            <v>October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  <cell r="U1373" t="str">
            <v>April</v>
          </cell>
          <cell r="V1373" t="str">
            <v>May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  <cell r="U1374" t="str">
            <v>June</v>
          </cell>
          <cell r="V1374" t="str">
            <v>July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  <cell r="U1375" t="str">
            <v>November</v>
          </cell>
          <cell r="V1375" t="str">
            <v>December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  <cell r="U1376" t="str">
            <v>February</v>
          </cell>
          <cell r="V1376" t="str">
            <v>March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  <cell r="U1377" t="str">
            <v>December</v>
          </cell>
          <cell r="V1377" t="str">
            <v>January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  <cell r="U1378" t="str">
            <v>November</v>
          </cell>
          <cell r="V1378" t="str">
            <v>December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  <cell r="U1379" t="str">
            <v>January</v>
          </cell>
          <cell r="V1379" t="str">
            <v>February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  <cell r="U1380" t="str">
            <v>July</v>
          </cell>
          <cell r="V1380" t="str">
            <v>August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  <cell r="U1381" t="str">
            <v>May</v>
          </cell>
          <cell r="V1381" t="str">
            <v>June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  <cell r="U1382" t="str">
            <v>May</v>
          </cell>
          <cell r="V1382" t="str">
            <v>June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  <cell r="U1383" t="str">
            <v>November</v>
          </cell>
          <cell r="V1383" t="str">
            <v>December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  <cell r="U1384" t="str">
            <v>April</v>
          </cell>
          <cell r="V1384" t="str">
            <v>May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  <cell r="U1385" t="str">
            <v>December</v>
          </cell>
          <cell r="V1385" t="str">
            <v>December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  <cell r="U1386" t="str">
            <v>June</v>
          </cell>
          <cell r="V1386" t="str">
            <v>July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  <cell r="U1387" t="str">
            <v>March</v>
          </cell>
          <cell r="V1387" t="str">
            <v>April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  <cell r="U1388" t="str">
            <v>June</v>
          </cell>
          <cell r="V1388" t="str">
            <v>July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  <cell r="U1389" t="str">
            <v>May</v>
          </cell>
          <cell r="V1389" t="str">
            <v>June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  <cell r="U1390" t="str">
            <v>September</v>
          </cell>
          <cell r="V1390" t="str">
            <v>October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  <cell r="U1391" t="str">
            <v>July</v>
          </cell>
          <cell r="V1391" t="str">
            <v>August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  <cell r="U1392" t="str">
            <v>March</v>
          </cell>
          <cell r="V1392" t="str">
            <v>April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  <cell r="U1393" t="str">
            <v>July</v>
          </cell>
          <cell r="V1393" t="str">
            <v>August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  <cell r="U1394" t="str">
            <v>February</v>
          </cell>
          <cell r="V1394" t="str">
            <v>March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  <cell r="U1395" t="str">
            <v>July</v>
          </cell>
          <cell r="V1395" t="str">
            <v>August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  <cell r="U1396" t="str">
            <v>January</v>
          </cell>
          <cell r="V1396" t="str">
            <v>March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  <cell r="U1397" t="str">
            <v>December</v>
          </cell>
          <cell r="V1397" t="str">
            <v>January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  <cell r="U1398" t="str">
            <v>January</v>
          </cell>
          <cell r="V1398" t="str">
            <v>February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  <cell r="U1399" t="str">
            <v>September</v>
          </cell>
          <cell r="V1399" t="str">
            <v>October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  <cell r="U1400" t="str">
            <v>June</v>
          </cell>
          <cell r="V1400" t="str">
            <v>July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  <cell r="U1401" t="str">
            <v>September</v>
          </cell>
          <cell r="V1401" t="str">
            <v>October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  <cell r="U1402" t="str">
            <v>May</v>
          </cell>
          <cell r="V1402" t="str">
            <v>June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  <cell r="U1403" t="str">
            <v>May</v>
          </cell>
          <cell r="V1403" t="str">
            <v>May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  <cell r="U1404" t="str">
            <v>March</v>
          </cell>
          <cell r="V1404" t="str">
            <v>May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  <cell r="U1405" t="str">
            <v>June</v>
          </cell>
          <cell r="V1405" t="str">
            <v>July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  <cell r="U1406" t="str">
            <v>January</v>
          </cell>
          <cell r="V1406" t="str">
            <v>February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  <cell r="U1407" t="str">
            <v>October</v>
          </cell>
          <cell r="V1407" t="str">
            <v>November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  <cell r="U1408" t="str">
            <v>October</v>
          </cell>
          <cell r="V1408" t="str">
            <v>December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  <cell r="U1409" t="str">
            <v>July</v>
          </cell>
          <cell r="V1409" t="str">
            <v>August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  <cell r="U1410" t="str">
            <v>October</v>
          </cell>
          <cell r="V1410" t="str">
            <v>November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  <cell r="U1411" t="str">
            <v>November</v>
          </cell>
          <cell r="V1411" t="str">
            <v>January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  <cell r="U1412" t="str">
            <v>April</v>
          </cell>
          <cell r="V1412" t="str">
            <v>June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  <cell r="U1413" t="str">
            <v>January</v>
          </cell>
          <cell r="V1413" t="str">
            <v>February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  <cell r="U1414" t="str">
            <v>November</v>
          </cell>
          <cell r="V1414" t="str">
            <v>December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  <cell r="U1415" t="str">
            <v>December</v>
          </cell>
          <cell r="V1415" t="str">
            <v>February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  <cell r="U1416" t="str">
            <v>December</v>
          </cell>
          <cell r="V1416" t="str">
            <v>January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  <cell r="U1417" t="str">
            <v>July</v>
          </cell>
          <cell r="V1417" t="str">
            <v>August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  <cell r="U1418" t="str">
            <v>October</v>
          </cell>
          <cell r="V1418" t="str">
            <v>November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  <cell r="U1419" t="str">
            <v>August</v>
          </cell>
          <cell r="V1419" t="str">
            <v>September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  <cell r="U1420" t="str">
            <v>January</v>
          </cell>
          <cell r="V1420" t="str">
            <v>February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  <cell r="U1421" t="str">
            <v>September</v>
          </cell>
          <cell r="V1421" t="str">
            <v>October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  <cell r="U1422" t="str">
            <v>June</v>
          </cell>
          <cell r="V1422" t="str">
            <v>June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  <cell r="U1423" t="str">
            <v>January</v>
          </cell>
          <cell r="V1423" t="str">
            <v>February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  <cell r="U1424" t="str">
            <v>August</v>
          </cell>
          <cell r="V1424" t="str">
            <v>September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  <cell r="U1425" t="str">
            <v>December</v>
          </cell>
          <cell r="V1425" t="str">
            <v>January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  <cell r="U1426" t="str">
            <v>November</v>
          </cell>
          <cell r="V1426" t="str">
            <v>November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  <cell r="U1427" t="str">
            <v>March</v>
          </cell>
          <cell r="V1427" t="str">
            <v>April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  <cell r="U1428" t="str">
            <v>June</v>
          </cell>
          <cell r="V1428" t="str">
            <v>August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  <cell r="U1429" t="str">
            <v>August</v>
          </cell>
          <cell r="V1429" t="str">
            <v>September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  <cell r="U1430" t="str">
            <v>March</v>
          </cell>
          <cell r="V1430" t="str">
            <v>April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  <cell r="U1431" t="str">
            <v>March</v>
          </cell>
          <cell r="V1431" t="str">
            <v>April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  <cell r="U1432" t="str">
            <v>November</v>
          </cell>
          <cell r="V1432" t="str">
            <v>December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  <cell r="U1433" t="str">
            <v>October</v>
          </cell>
          <cell r="V1433" t="str">
            <v>November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  <cell r="U1434" t="str">
            <v>June</v>
          </cell>
          <cell r="V1434" t="str">
            <v>July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  <cell r="U1435" t="str">
            <v>October</v>
          </cell>
          <cell r="V1435" t="str">
            <v>December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  <cell r="U1436" t="str">
            <v>May</v>
          </cell>
          <cell r="V1436" t="str">
            <v>June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  <cell r="U1437" t="str">
            <v>September</v>
          </cell>
          <cell r="V1437" t="str">
            <v>October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  <cell r="U1438" t="str">
            <v>January</v>
          </cell>
          <cell r="V1438" t="str">
            <v>February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  <cell r="U1439" t="str">
            <v>June</v>
          </cell>
          <cell r="V1439" t="str">
            <v>July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  <cell r="U1440" t="str">
            <v>March</v>
          </cell>
          <cell r="V1440" t="str">
            <v>April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  <cell r="U1441" t="str">
            <v>February</v>
          </cell>
          <cell r="V1441" t="str">
            <v>March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  <cell r="U1442" t="str">
            <v>April</v>
          </cell>
          <cell r="V1442" t="str">
            <v>May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  <cell r="U1443" t="str">
            <v>July</v>
          </cell>
          <cell r="V1443" t="str">
            <v>September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  <cell r="U1444" t="str">
            <v>April</v>
          </cell>
          <cell r="V1444" t="str">
            <v>May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  <cell r="U1445" t="str">
            <v>December</v>
          </cell>
          <cell r="V1445" t="str">
            <v>January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  <cell r="U1446" t="str">
            <v>July</v>
          </cell>
          <cell r="V1446" t="str">
            <v>September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  <cell r="U1447" t="str">
            <v>May</v>
          </cell>
          <cell r="V1447" t="str">
            <v>June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  <cell r="U1448" t="str">
            <v>April</v>
          </cell>
          <cell r="V1448" t="str">
            <v>April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  <cell r="U1449" t="str">
            <v>June</v>
          </cell>
          <cell r="V1449" t="str">
            <v>July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  <cell r="U1450" t="str">
            <v>April</v>
          </cell>
          <cell r="V1450" t="str">
            <v>May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  <cell r="U1451" t="str">
            <v>March</v>
          </cell>
          <cell r="V1451" t="str">
            <v>May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  <cell r="U1452" t="str">
            <v>January</v>
          </cell>
          <cell r="V1452" t="str">
            <v>February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  <cell r="U1453" t="str">
            <v>October</v>
          </cell>
          <cell r="V1453" t="str">
            <v>November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  <cell r="U1454" t="str">
            <v>June</v>
          </cell>
          <cell r="V1454" t="str">
            <v>July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  <cell r="U1455" t="str">
            <v>March</v>
          </cell>
          <cell r="V1455" t="str">
            <v>April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  <cell r="U1456" t="str">
            <v>April</v>
          </cell>
          <cell r="V1456" t="str">
            <v>April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  <cell r="U1457" t="str">
            <v>July</v>
          </cell>
          <cell r="V1457" t="str">
            <v>September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  <cell r="U1458" t="str">
            <v>December</v>
          </cell>
          <cell r="V1458" t="str">
            <v>January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  <cell r="U1459" t="str">
            <v>October</v>
          </cell>
          <cell r="V1459" t="str">
            <v>November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  <cell r="U1460" t="str">
            <v>July</v>
          </cell>
          <cell r="V1460" t="str">
            <v>August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  <cell r="U1461" t="str">
            <v>November</v>
          </cell>
          <cell r="V1461" t="str">
            <v>December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  <cell r="U1462" t="str">
            <v>October</v>
          </cell>
          <cell r="V1462" t="str">
            <v>November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  <cell r="U1463" t="str">
            <v>September</v>
          </cell>
          <cell r="V1463" t="str">
            <v>October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  <cell r="U1464" t="str">
            <v>March</v>
          </cell>
          <cell r="V1464" t="str">
            <v>April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  <cell r="U1465" t="str">
            <v>February</v>
          </cell>
          <cell r="V1465" t="str">
            <v>April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  <cell r="U1466" t="str">
            <v>January</v>
          </cell>
          <cell r="V1466" t="str">
            <v>February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  <cell r="U1467" t="str">
            <v>February</v>
          </cell>
          <cell r="V1467" t="str">
            <v>March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  <cell r="U1468" t="str">
            <v>December</v>
          </cell>
          <cell r="V1468" t="str">
            <v>January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  <cell r="U1469" t="str">
            <v>January</v>
          </cell>
          <cell r="V1469" t="str">
            <v>March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  <cell r="U1470" t="str">
            <v>April</v>
          </cell>
          <cell r="V1470" t="str">
            <v>June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  <cell r="U1471" t="str">
            <v>January</v>
          </cell>
          <cell r="V1471" t="str">
            <v>February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  <cell r="U1472" t="str">
            <v>December</v>
          </cell>
          <cell r="V1472" t="str">
            <v>December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  <cell r="U1473" t="str">
            <v>March</v>
          </cell>
          <cell r="V1473" t="str">
            <v>April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  <cell r="U1474" t="str">
            <v>September</v>
          </cell>
          <cell r="V1474" t="str">
            <v>October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  <cell r="U1475" t="str">
            <v>January</v>
          </cell>
          <cell r="V1475" t="str">
            <v>March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  <cell r="U1476" t="str">
            <v>August</v>
          </cell>
          <cell r="V1476" t="str">
            <v>September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  <cell r="U1477" t="str">
            <v>November</v>
          </cell>
          <cell r="V1477" t="str">
            <v>December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  <cell r="U1478" t="str">
            <v>August</v>
          </cell>
          <cell r="V1478" t="str">
            <v>September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  <cell r="U1479" t="str">
            <v>October</v>
          </cell>
          <cell r="V1479" t="str">
            <v>December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  <cell r="U1480" t="str">
            <v>April</v>
          </cell>
          <cell r="V1480" t="str">
            <v>May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  <cell r="U1481" t="str">
            <v>April</v>
          </cell>
          <cell r="V1481" t="str">
            <v>May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  <cell r="U1482" t="str">
            <v>July</v>
          </cell>
          <cell r="V1482" t="str">
            <v>July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  <cell r="U1483" t="str">
            <v>October</v>
          </cell>
          <cell r="V1483" t="str">
            <v>November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  <cell r="U1484" t="str">
            <v>August</v>
          </cell>
          <cell r="V1484" t="str">
            <v>September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  <cell r="U1485" t="str">
            <v>June</v>
          </cell>
          <cell r="V1485" t="str">
            <v>July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  <cell r="U1486" t="str">
            <v>May</v>
          </cell>
          <cell r="V1486" t="str">
            <v>July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  <cell r="U1487" t="str">
            <v>May</v>
          </cell>
          <cell r="V1487" t="str">
            <v>June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  <cell r="U1488" t="str">
            <v>January</v>
          </cell>
          <cell r="V1488" t="str">
            <v>February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  <cell r="U1489" t="str">
            <v>July</v>
          </cell>
          <cell r="V1489" t="str">
            <v>August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  <cell r="U1490" t="str">
            <v>December</v>
          </cell>
          <cell r="V1490" t="str">
            <v>January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  <cell r="U1491" t="str">
            <v>October</v>
          </cell>
          <cell r="V1491" t="str">
            <v>November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  <cell r="U1492" t="str">
            <v>September</v>
          </cell>
          <cell r="V1492" t="str">
            <v>October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  <cell r="U1493" t="str">
            <v>December</v>
          </cell>
          <cell r="V1493" t="str">
            <v>February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  <cell r="U1494" t="str">
            <v>May</v>
          </cell>
          <cell r="V1494" t="str">
            <v>June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  <cell r="U1495" t="str">
            <v>May</v>
          </cell>
          <cell r="V1495" t="str">
            <v>June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  <cell r="U1496" t="str">
            <v>March</v>
          </cell>
          <cell r="V1496" t="str">
            <v>April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  <cell r="U1497" t="str">
            <v>July</v>
          </cell>
          <cell r="V1497" t="str">
            <v>August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  <cell r="U1498" t="str">
            <v>July</v>
          </cell>
          <cell r="V1498" t="str">
            <v>September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  <cell r="U1499" t="str">
            <v>June</v>
          </cell>
          <cell r="V1499" t="str">
            <v>July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  <cell r="U1500" t="str">
            <v>July</v>
          </cell>
          <cell r="V1500" t="str">
            <v>September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  <cell r="U1501" t="str">
            <v>June</v>
          </cell>
          <cell r="V1501" t="str">
            <v>August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  <cell r="U1502" t="str">
            <v>April</v>
          </cell>
          <cell r="V1502" t="str">
            <v>May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  <cell r="U1503" t="str">
            <v>June</v>
          </cell>
          <cell r="V1503" t="str">
            <v>July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  <cell r="U1504" t="str">
            <v>February</v>
          </cell>
          <cell r="V1504" t="str">
            <v>March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  <cell r="U1505" t="str">
            <v>August</v>
          </cell>
          <cell r="V1505" t="str">
            <v>October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  <cell r="U1506" t="str">
            <v>May</v>
          </cell>
          <cell r="V1506" t="str">
            <v>June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  <cell r="U1507" t="str">
            <v>February</v>
          </cell>
          <cell r="V1507" t="str">
            <v>March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  <cell r="U1508" t="str">
            <v>June</v>
          </cell>
          <cell r="V1508" t="str">
            <v>July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  <cell r="U1509" t="str">
            <v>March</v>
          </cell>
          <cell r="V1509" t="str">
            <v>May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  <cell r="U1510" t="str">
            <v>May</v>
          </cell>
          <cell r="V1510" t="str">
            <v>June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  <cell r="U1511" t="str">
            <v>January</v>
          </cell>
          <cell r="V1511" t="str">
            <v>February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  <cell r="U1512" t="str">
            <v>June</v>
          </cell>
          <cell r="V1512" t="str">
            <v>July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  <cell r="U1513" t="str">
            <v>October</v>
          </cell>
          <cell r="V1513" t="str">
            <v>November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  <cell r="U1514" t="str">
            <v>January</v>
          </cell>
          <cell r="V1514" t="str">
            <v>February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  <cell r="U1515" t="str">
            <v>June</v>
          </cell>
          <cell r="V1515" t="str">
            <v>July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  <cell r="U1516" t="str">
            <v>August</v>
          </cell>
          <cell r="V1516" t="str">
            <v>September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  <cell r="U1517" t="str">
            <v>February</v>
          </cell>
          <cell r="V1517" t="str">
            <v>March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  <cell r="U1518" t="str">
            <v>September</v>
          </cell>
          <cell r="V1518" t="str">
            <v>October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  <cell r="U1519" t="str">
            <v>November</v>
          </cell>
          <cell r="V1519" t="str">
            <v>December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  <cell r="U1520" t="str">
            <v>May</v>
          </cell>
          <cell r="V1520" t="str">
            <v>May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  <cell r="U1521" t="str">
            <v>May</v>
          </cell>
          <cell r="V1521" t="str">
            <v>June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  <cell r="U1522" t="str">
            <v>November</v>
          </cell>
          <cell r="V1522" t="str">
            <v>December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  <cell r="U1523" t="str">
            <v>May</v>
          </cell>
          <cell r="V1523" t="str">
            <v>June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  <cell r="U1524" t="str">
            <v>September</v>
          </cell>
          <cell r="V1524" t="str">
            <v>October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  <cell r="U1525" t="str">
            <v>November</v>
          </cell>
          <cell r="V1525" t="str">
            <v>December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  <cell r="U1526" t="str">
            <v>January</v>
          </cell>
          <cell r="V1526" t="str">
            <v>February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  <cell r="U1527" t="str">
            <v>July</v>
          </cell>
          <cell r="V1527" t="str">
            <v>August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  <cell r="U1528" t="str">
            <v>December</v>
          </cell>
          <cell r="V1528" t="str">
            <v>January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  <cell r="U1529" t="str">
            <v>February</v>
          </cell>
          <cell r="V1529" t="str">
            <v>March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  <cell r="U1530" t="str">
            <v>January</v>
          </cell>
          <cell r="V1530" t="str">
            <v>February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  <cell r="U1531" t="str">
            <v>February</v>
          </cell>
          <cell r="V1531" t="str">
            <v>March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  <cell r="U1532" t="str">
            <v>September</v>
          </cell>
          <cell r="V1532" t="str">
            <v>October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  <cell r="U1533" t="str">
            <v>October</v>
          </cell>
          <cell r="V1533" t="str">
            <v>December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  <cell r="U1534" t="str">
            <v>January</v>
          </cell>
          <cell r="V1534" t="str">
            <v>February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  <cell r="U1535" t="str">
            <v>March</v>
          </cell>
          <cell r="V1535" t="str">
            <v>May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  <cell r="U1536" t="str">
            <v>August</v>
          </cell>
          <cell r="V1536" t="str">
            <v>September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  <cell r="U1537" t="str">
            <v>April</v>
          </cell>
          <cell r="V1537" t="str">
            <v>May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  <cell r="U1538" t="str">
            <v>July</v>
          </cell>
          <cell r="V1538" t="str">
            <v>August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  <cell r="U1539" t="str">
            <v>July</v>
          </cell>
          <cell r="V1539" t="str">
            <v>August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  <cell r="U1540" t="str">
            <v>December</v>
          </cell>
          <cell r="V1540" t="str">
            <v>January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  <cell r="U1541" t="str">
            <v>December</v>
          </cell>
          <cell r="V1541" t="str">
            <v>January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  <cell r="U1542" t="str">
            <v>October</v>
          </cell>
          <cell r="V1542" t="str">
            <v>November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  <cell r="U1543" t="str">
            <v>December</v>
          </cell>
          <cell r="V1543" t="str">
            <v>December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  <cell r="U1544" t="str">
            <v>June</v>
          </cell>
          <cell r="V1544" t="str">
            <v>June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  <cell r="U1545" t="str">
            <v>October</v>
          </cell>
          <cell r="V1545" t="str">
            <v>November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  <cell r="U1546" t="str">
            <v>February</v>
          </cell>
          <cell r="V1546" t="str">
            <v>April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  <cell r="U1547" t="str">
            <v>January</v>
          </cell>
          <cell r="V1547" t="str">
            <v>March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  <cell r="U1548" t="str">
            <v>July</v>
          </cell>
          <cell r="V1548" t="str">
            <v>September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  <cell r="U1549" t="str">
            <v>February</v>
          </cell>
          <cell r="V1549" t="str">
            <v>February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  <cell r="U1550" t="str">
            <v>October</v>
          </cell>
          <cell r="V1550" t="str">
            <v>November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  <cell r="U1551" t="str">
            <v>October</v>
          </cell>
          <cell r="V1551" t="str">
            <v>November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  <cell r="U1552" t="str">
            <v>April</v>
          </cell>
          <cell r="V1552" t="str">
            <v>May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  <cell r="U1553" t="str">
            <v>April</v>
          </cell>
          <cell r="V1553" t="str">
            <v>May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  <cell r="U1554" t="str">
            <v>September</v>
          </cell>
          <cell r="V1554" t="str">
            <v>October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  <cell r="U1555" t="str">
            <v>August</v>
          </cell>
          <cell r="V1555" t="str">
            <v>September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  <cell r="U1556" t="str">
            <v>July</v>
          </cell>
          <cell r="V1556" t="str">
            <v>August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  <cell r="U1557" t="str">
            <v>August</v>
          </cell>
          <cell r="V1557" t="str">
            <v>September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  <cell r="U1558" t="str">
            <v>June</v>
          </cell>
          <cell r="V1558" t="str">
            <v>July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  <cell r="U1559" t="str">
            <v>August</v>
          </cell>
          <cell r="V1559" t="str">
            <v>September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  <cell r="U1560" t="str">
            <v>June</v>
          </cell>
          <cell r="V1560" t="str">
            <v>August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  <cell r="U1561" t="str">
            <v>April</v>
          </cell>
          <cell r="V1561" t="str">
            <v>April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  <cell r="U1562" t="str">
            <v>October</v>
          </cell>
          <cell r="V1562" t="str">
            <v>November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  <cell r="U1563" t="str">
            <v>October</v>
          </cell>
          <cell r="V1563" t="str">
            <v>November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  <cell r="U1564" t="str">
            <v>September</v>
          </cell>
          <cell r="V1564" t="str">
            <v>December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  <cell r="U1565" t="str">
            <v>January</v>
          </cell>
          <cell r="V1565" t="str">
            <v>March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  <cell r="U1566" t="str">
            <v>April</v>
          </cell>
          <cell r="V1566" t="str">
            <v>May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  <cell r="U1567" t="str">
            <v>May</v>
          </cell>
          <cell r="V1567" t="str">
            <v>June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  <cell r="U1568" t="str">
            <v>June</v>
          </cell>
          <cell r="V1568" t="str">
            <v>July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  <cell r="U1569" t="str">
            <v>February</v>
          </cell>
          <cell r="V1569" t="str">
            <v>February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  <cell r="U1570" t="str">
            <v>November</v>
          </cell>
          <cell r="V1570" t="str">
            <v>December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  <cell r="U1571" t="str">
            <v>April</v>
          </cell>
          <cell r="V1571" t="str">
            <v>May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  <cell r="U1572" t="str">
            <v>March</v>
          </cell>
          <cell r="V1572" t="str">
            <v>April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  <cell r="U1573" t="str">
            <v>May</v>
          </cell>
          <cell r="V1573" t="str">
            <v>June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  <cell r="U1574" t="str">
            <v>February</v>
          </cell>
          <cell r="V1574" t="str">
            <v>February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  <cell r="U1575" t="str">
            <v>February</v>
          </cell>
          <cell r="V1575" t="str">
            <v>April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  <cell r="U1576" t="str">
            <v>January</v>
          </cell>
          <cell r="V1576" t="str">
            <v>February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  <cell r="U1577" t="str">
            <v>June</v>
          </cell>
          <cell r="V1577" t="str">
            <v>July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  <cell r="U1578" t="str">
            <v>May</v>
          </cell>
          <cell r="V1578" t="str">
            <v>June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  <cell r="U1579" t="str">
            <v>May</v>
          </cell>
          <cell r="V1579" t="str">
            <v>July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  <cell r="U1580" t="str">
            <v>August</v>
          </cell>
          <cell r="V1580" t="str">
            <v>September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  <cell r="U1581" t="str">
            <v>July</v>
          </cell>
          <cell r="V1581" t="str">
            <v>August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  <cell r="U1582" t="str">
            <v>March</v>
          </cell>
          <cell r="V1582" t="str">
            <v>May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  <cell r="U1583" t="str">
            <v>November</v>
          </cell>
          <cell r="V1583" t="str">
            <v>December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  <cell r="U1584" t="str">
            <v>August</v>
          </cell>
          <cell r="V1584" t="str">
            <v>October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  <cell r="U1585" t="str">
            <v>August</v>
          </cell>
          <cell r="V1585" t="str">
            <v>September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  <cell r="U1586" t="str">
            <v>May</v>
          </cell>
          <cell r="V1586" t="str">
            <v>May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  <cell r="U1587" t="str">
            <v>December</v>
          </cell>
          <cell r="V1587" t="str">
            <v>December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  <cell r="U1588" t="str">
            <v>March</v>
          </cell>
          <cell r="V1588" t="str">
            <v>April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  <cell r="U1589" t="str">
            <v>November</v>
          </cell>
          <cell r="V1589" t="str">
            <v>December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  <cell r="U1590" t="str">
            <v>January</v>
          </cell>
          <cell r="V1590" t="str">
            <v>January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  <cell r="U1591" t="str">
            <v>September</v>
          </cell>
          <cell r="V1591" t="str">
            <v>October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  <cell r="U1592" t="str">
            <v>August</v>
          </cell>
          <cell r="V1592" t="str">
            <v>September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  <cell r="U1593" t="str">
            <v>March</v>
          </cell>
          <cell r="V1593" t="str">
            <v>April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  <cell r="U1594" t="str">
            <v>February</v>
          </cell>
          <cell r="V1594" t="str">
            <v>March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  <cell r="U1595" t="str">
            <v>January</v>
          </cell>
          <cell r="V1595" t="str">
            <v>February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  <cell r="U1596" t="str">
            <v>March</v>
          </cell>
          <cell r="V1596" t="str">
            <v>May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  <cell r="U1597" t="str">
            <v>May</v>
          </cell>
          <cell r="V1597" t="str">
            <v>June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  <cell r="U1598" t="str">
            <v>October</v>
          </cell>
          <cell r="V1598" t="str">
            <v>December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  <cell r="U1599" t="str">
            <v>August</v>
          </cell>
          <cell r="V1599" t="str">
            <v>September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  <cell r="U1600" t="str">
            <v>May</v>
          </cell>
          <cell r="V1600" t="str">
            <v>July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  <cell r="U1601" t="str">
            <v>March</v>
          </cell>
          <cell r="V1601" t="str">
            <v>April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  <cell r="U1602" t="str">
            <v>June</v>
          </cell>
          <cell r="V1602" t="str">
            <v>July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  <cell r="U1603" t="str">
            <v>April</v>
          </cell>
          <cell r="V1603" t="str">
            <v>May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  <cell r="U1604" t="str">
            <v>September</v>
          </cell>
          <cell r="V1604" t="str">
            <v>October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  <cell r="U1605" t="str">
            <v>November</v>
          </cell>
          <cell r="V1605" t="str">
            <v>January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  <cell r="U1606" t="str">
            <v>February</v>
          </cell>
          <cell r="V1606" t="str">
            <v>March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  <cell r="U1607" t="str">
            <v>July</v>
          </cell>
          <cell r="V1607" t="str">
            <v>August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  <cell r="U1608" t="str">
            <v>December</v>
          </cell>
          <cell r="V1608" t="str">
            <v>March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  <cell r="U1609" t="str">
            <v>May</v>
          </cell>
          <cell r="V1609" t="str">
            <v>June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  <cell r="U1610" t="str">
            <v>November</v>
          </cell>
          <cell r="V1610" t="str">
            <v>January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  <cell r="U1611" t="str">
            <v>September</v>
          </cell>
          <cell r="V1611" t="str">
            <v>November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  <cell r="U1612" t="str">
            <v>November</v>
          </cell>
          <cell r="V1612" t="str">
            <v>December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  <cell r="U1613" t="str">
            <v>May</v>
          </cell>
          <cell r="V1613" t="str">
            <v>June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  <cell r="U1614" t="str">
            <v>December</v>
          </cell>
          <cell r="V1614" t="str">
            <v>January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  <cell r="U1615" t="str">
            <v>June</v>
          </cell>
          <cell r="V1615" t="str">
            <v>July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  <cell r="U1616" t="str">
            <v>June</v>
          </cell>
          <cell r="V1616" t="str">
            <v>August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  <cell r="U1617" t="str">
            <v>October</v>
          </cell>
          <cell r="V1617" t="str">
            <v>December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  <cell r="U1618" t="str">
            <v>October</v>
          </cell>
          <cell r="V1618" t="str">
            <v>November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  <cell r="U1619" t="str">
            <v>September</v>
          </cell>
          <cell r="V1619" t="str">
            <v>November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  <cell r="U1620" t="str">
            <v>January</v>
          </cell>
          <cell r="V1620" t="str">
            <v>March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  <cell r="U1621" t="str">
            <v>August</v>
          </cell>
          <cell r="V1621" t="str">
            <v>September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  <cell r="U1622" t="str">
            <v>February</v>
          </cell>
          <cell r="V1622" t="str">
            <v>February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  <cell r="U1623" t="str">
            <v>April</v>
          </cell>
          <cell r="V1623" t="str">
            <v>May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  <cell r="U1624" t="str">
            <v>November</v>
          </cell>
          <cell r="V1624" t="str">
            <v>December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  <cell r="U1625" t="str">
            <v>June</v>
          </cell>
          <cell r="V1625" t="str">
            <v>August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  <cell r="U1626" t="str">
            <v>November</v>
          </cell>
          <cell r="V1626" t="str">
            <v>January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  <cell r="U1627" t="str">
            <v>August</v>
          </cell>
          <cell r="V1627" t="str">
            <v>September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  <cell r="U1628" t="str">
            <v>November</v>
          </cell>
          <cell r="V1628" t="str">
            <v>December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  <cell r="U1629" t="str">
            <v>October</v>
          </cell>
          <cell r="V1629" t="str">
            <v>November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  <cell r="U1630" t="str">
            <v>May</v>
          </cell>
          <cell r="V1630" t="str">
            <v>June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  <cell r="U1631" t="str">
            <v>January</v>
          </cell>
          <cell r="V1631" t="str">
            <v>February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  <cell r="U1632" t="str">
            <v>January</v>
          </cell>
          <cell r="V1632" t="str">
            <v>March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  <cell r="U1633" t="str">
            <v>September</v>
          </cell>
          <cell r="V1633" t="str">
            <v>October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  <cell r="U1634" t="str">
            <v>July</v>
          </cell>
          <cell r="V1634" t="str">
            <v>September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  <cell r="U1635" t="str">
            <v>December</v>
          </cell>
          <cell r="V1635" t="str">
            <v>January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  <cell r="U1636" t="str">
            <v>April</v>
          </cell>
          <cell r="V1636" t="str">
            <v>June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  <cell r="U1637" t="str">
            <v>May</v>
          </cell>
          <cell r="V1637" t="str">
            <v>July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  <cell r="U1638" t="str">
            <v>April</v>
          </cell>
          <cell r="V1638" t="str">
            <v>June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  <cell r="U1639" t="str">
            <v>November</v>
          </cell>
          <cell r="V1639" t="str">
            <v>December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  <cell r="U1640" t="str">
            <v>January</v>
          </cell>
          <cell r="V1640" t="str">
            <v>February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  <cell r="U1641" t="str">
            <v>February</v>
          </cell>
          <cell r="V1641" t="str">
            <v>March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  <cell r="U1642" t="str">
            <v>July</v>
          </cell>
          <cell r="V1642" t="str">
            <v>August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  <cell r="U1643" t="str">
            <v>November</v>
          </cell>
          <cell r="V1643" t="str">
            <v>December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  <cell r="U1644" t="str">
            <v>May</v>
          </cell>
          <cell r="V1644" t="str">
            <v>June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  <cell r="U1645" t="str">
            <v>August</v>
          </cell>
          <cell r="V1645" t="str">
            <v>September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  <cell r="U1646" t="str">
            <v>September</v>
          </cell>
          <cell r="V1646" t="str">
            <v>November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  <cell r="U1647" t="str">
            <v>September</v>
          </cell>
          <cell r="V1647" t="str">
            <v>September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  <cell r="U1648" t="str">
            <v>July</v>
          </cell>
          <cell r="V1648" t="str">
            <v>August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  <cell r="U1649" t="str">
            <v>May</v>
          </cell>
          <cell r="V1649" t="str">
            <v>June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  <cell r="U1650" t="str">
            <v>February</v>
          </cell>
          <cell r="V1650" t="str">
            <v>March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  <cell r="U1651" t="str">
            <v>April</v>
          </cell>
          <cell r="V1651" t="str">
            <v>May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  <cell r="U1652" t="str">
            <v>September</v>
          </cell>
          <cell r="V1652" t="str">
            <v>October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  <cell r="U1653" t="str">
            <v>March</v>
          </cell>
          <cell r="V1653" t="str">
            <v>April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  <cell r="U1654" t="str">
            <v>October</v>
          </cell>
          <cell r="V1654" t="str">
            <v>November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  <cell r="U1655" t="str">
            <v>March</v>
          </cell>
          <cell r="V1655" t="str">
            <v>April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  <cell r="U1656" t="str">
            <v>March</v>
          </cell>
          <cell r="V1656" t="str">
            <v>April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  <cell r="U1657" t="str">
            <v>March</v>
          </cell>
          <cell r="V1657" t="str">
            <v>April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  <cell r="U1658" t="str">
            <v>November</v>
          </cell>
          <cell r="V1658" t="str">
            <v>December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  <cell r="U1659" t="str">
            <v>April</v>
          </cell>
          <cell r="V1659" t="str">
            <v>May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  <cell r="U1660" t="str">
            <v>November</v>
          </cell>
          <cell r="V1660" t="str">
            <v>December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  <cell r="U1661" t="str">
            <v>November</v>
          </cell>
          <cell r="V1661" t="str">
            <v>December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  <cell r="U1662" t="str">
            <v>March</v>
          </cell>
          <cell r="V1662" t="str">
            <v>April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  <cell r="U1663" t="str">
            <v>December</v>
          </cell>
          <cell r="V1663" t="str">
            <v>January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  <cell r="U1664" t="str">
            <v>November</v>
          </cell>
          <cell r="V1664" t="str">
            <v>December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  <cell r="U1665" t="str">
            <v>January</v>
          </cell>
          <cell r="V1665" t="str">
            <v>February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  <cell r="U1666" t="str">
            <v>January</v>
          </cell>
          <cell r="V1666" t="str">
            <v>March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  <cell r="U1667" t="str">
            <v>January</v>
          </cell>
          <cell r="V1667" t="str">
            <v>February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  <cell r="U1668" t="str">
            <v>February</v>
          </cell>
          <cell r="V1668" t="str">
            <v>March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  <cell r="U1669" t="str">
            <v>February</v>
          </cell>
          <cell r="V1669" t="str">
            <v>March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  <cell r="U1670" t="str">
            <v>October</v>
          </cell>
          <cell r="V1670" t="str">
            <v>November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  <cell r="U1671" t="str">
            <v>April</v>
          </cell>
          <cell r="V1671" t="str">
            <v>May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  <cell r="U1672" t="str">
            <v>May</v>
          </cell>
          <cell r="V1672" t="str">
            <v>July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  <cell r="U1673" t="str">
            <v>July</v>
          </cell>
          <cell r="V1673" t="str">
            <v>August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  <cell r="U1674" t="str">
            <v>May</v>
          </cell>
          <cell r="V1674" t="str">
            <v>June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  <cell r="U1675" t="str">
            <v>February</v>
          </cell>
          <cell r="V1675" t="str">
            <v>March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  <cell r="U1676" t="str">
            <v>July</v>
          </cell>
          <cell r="V1676" t="str">
            <v>August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  <cell r="U1677" t="str">
            <v>September</v>
          </cell>
          <cell r="V1677" t="str">
            <v>October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  <cell r="U1678" t="str">
            <v>March</v>
          </cell>
          <cell r="V1678" t="str">
            <v>April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  <cell r="U1679" t="str">
            <v>February</v>
          </cell>
          <cell r="V1679" t="str">
            <v>April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  <cell r="U1680" t="str">
            <v>January</v>
          </cell>
          <cell r="V1680" t="str">
            <v>February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  <cell r="U1681" t="str">
            <v>June</v>
          </cell>
          <cell r="V1681" t="str">
            <v>July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  <cell r="U1682" t="str">
            <v>June</v>
          </cell>
          <cell r="V1682" t="str">
            <v>July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  <cell r="U1683" t="str">
            <v>February</v>
          </cell>
          <cell r="V1683" t="str">
            <v>March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  <cell r="U1684" t="str">
            <v>February</v>
          </cell>
          <cell r="V1684" t="str">
            <v>April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  <cell r="U1685" t="str">
            <v>March</v>
          </cell>
          <cell r="V1685" t="str">
            <v>April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  <cell r="U1686" t="str">
            <v>February</v>
          </cell>
          <cell r="V1686" t="str">
            <v>March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  <cell r="U1687" t="str">
            <v>February</v>
          </cell>
          <cell r="V1687" t="str">
            <v>March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  <cell r="U1688" t="str">
            <v>February</v>
          </cell>
          <cell r="V1688" t="str">
            <v>April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  <cell r="U1689" t="str">
            <v>March</v>
          </cell>
          <cell r="V1689" t="str">
            <v>April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  <cell r="U1690" t="str">
            <v>March</v>
          </cell>
          <cell r="V1690" t="str">
            <v>April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  <cell r="U1691" t="str">
            <v>February</v>
          </cell>
          <cell r="V1691" t="str">
            <v>March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  <cell r="U1692" t="str">
            <v>March</v>
          </cell>
          <cell r="V1692" t="str">
            <v>April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  <cell r="U1693" t="str">
            <v>March</v>
          </cell>
          <cell r="V1693" t="str">
            <v>April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  <cell r="U1694" t="str">
            <v>February</v>
          </cell>
          <cell r="V1694" t="str">
            <v>March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  <cell r="U1695" t="str">
            <v>March</v>
          </cell>
          <cell r="V1695" t="str">
            <v>April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  <cell r="U1696" t="str">
            <v>February</v>
          </cell>
          <cell r="V1696" t="str">
            <v>March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  <cell r="U1697" t="str">
            <v>March</v>
          </cell>
          <cell r="V1697" t="str">
            <v>April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  <cell r="U1698" t="str">
            <v>March</v>
          </cell>
          <cell r="V1698" t="str">
            <v>April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  <cell r="U1699" t="str">
            <v>March</v>
          </cell>
          <cell r="V1699" t="str">
            <v>April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  <cell r="U1700" t="str">
            <v>March</v>
          </cell>
          <cell r="V1700" t="str">
            <v>March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  <cell r="U1701" t="str">
            <v>March</v>
          </cell>
          <cell r="V1701" t="str">
            <v>April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  <cell r="U1702" t="str">
            <v>March</v>
          </cell>
          <cell r="V1702" t="str">
            <v>April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  <cell r="U1703" t="str">
            <v>December</v>
          </cell>
          <cell r="V1703" t="str">
            <v>January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  <cell r="U1704" t="str">
            <v>February</v>
          </cell>
          <cell r="V1704" t="str">
            <v>March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  <cell r="U1705" t="str">
            <v>July</v>
          </cell>
          <cell r="V1705" t="str">
            <v>August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  <cell r="U1706" t="str">
            <v>January</v>
          </cell>
          <cell r="V1706" t="str">
            <v>February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  <cell r="U1707" t="str">
            <v>August</v>
          </cell>
          <cell r="V1707" t="str">
            <v>September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  <cell r="U1708" t="str">
            <v>June</v>
          </cell>
          <cell r="V1708" t="str">
            <v>August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  <cell r="U1709" t="str">
            <v>February</v>
          </cell>
          <cell r="V1709" t="str">
            <v>March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  <cell r="U1710" t="str">
            <v>March</v>
          </cell>
          <cell r="V1710" t="str">
            <v>May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  <cell r="U1711" t="str">
            <v>July</v>
          </cell>
          <cell r="V1711" t="str">
            <v>August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  <cell r="U1712" t="str">
            <v>December</v>
          </cell>
          <cell r="V1712" t="str">
            <v>January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  <cell r="U1713" t="str">
            <v>August</v>
          </cell>
          <cell r="V1713" t="str">
            <v>September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  <cell r="U1714" t="str">
            <v>May</v>
          </cell>
          <cell r="V1714" t="str">
            <v>June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  <cell r="U1715" t="str">
            <v>September</v>
          </cell>
          <cell r="V1715" t="str">
            <v>October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  <cell r="U1716" t="str">
            <v>April</v>
          </cell>
          <cell r="V1716" t="str">
            <v>May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  <cell r="U1717" t="str">
            <v>March</v>
          </cell>
          <cell r="V1717" t="str">
            <v>March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  <cell r="U1718" t="str">
            <v>October</v>
          </cell>
          <cell r="V1718" t="str">
            <v>December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  <cell r="U1719" t="str">
            <v>March</v>
          </cell>
          <cell r="V1719" t="str">
            <v>April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  <cell r="U1720" t="str">
            <v>March</v>
          </cell>
          <cell r="V1720" t="str">
            <v>May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  <cell r="U1721" t="str">
            <v>August</v>
          </cell>
          <cell r="V1721" t="str">
            <v>September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  <cell r="U1722" t="str">
            <v>October</v>
          </cell>
          <cell r="V1722" t="str">
            <v>November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  <cell r="U1723" t="str">
            <v>November</v>
          </cell>
          <cell r="V1723" t="str">
            <v>December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  <cell r="U1724" t="str">
            <v>February</v>
          </cell>
          <cell r="V1724" t="str">
            <v>April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  <cell r="U1725" t="str">
            <v>May</v>
          </cell>
          <cell r="V1725" t="str">
            <v>July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  <cell r="U1726" t="str">
            <v>September</v>
          </cell>
          <cell r="V1726" t="str">
            <v>October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  <cell r="U1727" t="str">
            <v>July</v>
          </cell>
          <cell r="V1727" t="str">
            <v>August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  <cell r="U1728" t="str">
            <v>May</v>
          </cell>
          <cell r="V1728" t="str">
            <v>June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  <cell r="U1729" t="str">
            <v>February</v>
          </cell>
          <cell r="V1729" t="str">
            <v>April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  <cell r="U1730" t="str">
            <v>September</v>
          </cell>
          <cell r="V1730" t="str">
            <v>October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  <cell r="U1731" t="str">
            <v>April</v>
          </cell>
          <cell r="V1731" t="str">
            <v>June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  <cell r="U1732" t="str">
            <v>September</v>
          </cell>
          <cell r="V1732" t="str">
            <v>October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  <cell r="U1733" t="str">
            <v>May</v>
          </cell>
          <cell r="V1733" t="str">
            <v>June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  <cell r="U1734" t="str">
            <v>November</v>
          </cell>
          <cell r="V1734" t="str">
            <v>January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  <cell r="U1735" t="str">
            <v>September</v>
          </cell>
          <cell r="V1735" t="str">
            <v>September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  <cell r="U1736" t="str">
            <v>April</v>
          </cell>
          <cell r="V1736" t="str">
            <v>May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  <cell r="U1737" t="str">
            <v>July</v>
          </cell>
          <cell r="V1737" t="str">
            <v>August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  <cell r="U1738" t="str">
            <v>October</v>
          </cell>
          <cell r="V1738" t="str">
            <v>November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  <cell r="U1739" t="str">
            <v>June</v>
          </cell>
          <cell r="V1739" t="str">
            <v>July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  <cell r="U1740" t="str">
            <v>September</v>
          </cell>
          <cell r="V1740" t="str">
            <v>October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  <cell r="U1741" t="str">
            <v>March</v>
          </cell>
          <cell r="V1741" t="str">
            <v>May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  <cell r="U1742" t="str">
            <v>June</v>
          </cell>
          <cell r="V1742" t="str">
            <v>July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  <cell r="U1743" t="str">
            <v>April</v>
          </cell>
          <cell r="V1743" t="str">
            <v>June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  <cell r="U1744" t="str">
            <v>December</v>
          </cell>
          <cell r="V1744" t="str">
            <v>January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  <cell r="U1745" t="str">
            <v>August</v>
          </cell>
          <cell r="V1745" t="str">
            <v>August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  <cell r="U1746" t="str">
            <v>January</v>
          </cell>
          <cell r="V1746" t="str">
            <v>March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  <cell r="U1747" t="str">
            <v>November</v>
          </cell>
          <cell r="V1747" t="str">
            <v>December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  <cell r="U1748" t="str">
            <v>October</v>
          </cell>
          <cell r="V1748" t="str">
            <v>November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  <cell r="U1749" t="str">
            <v>October</v>
          </cell>
          <cell r="V1749" t="str">
            <v>November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  <cell r="U1750" t="str">
            <v>August</v>
          </cell>
          <cell r="V1750" t="str">
            <v>September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  <cell r="U1751" t="str">
            <v>January</v>
          </cell>
          <cell r="V1751" t="str">
            <v>March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  <cell r="U1752" t="str">
            <v>March</v>
          </cell>
          <cell r="V1752" t="str">
            <v>April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  <cell r="U1753" t="str">
            <v>February</v>
          </cell>
          <cell r="V1753" t="str">
            <v>March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  <cell r="U1754" t="str">
            <v>September</v>
          </cell>
          <cell r="V1754" t="str">
            <v>October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  <cell r="U1755" t="str">
            <v>February</v>
          </cell>
          <cell r="V1755" t="str">
            <v>March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  <cell r="U1756" t="str">
            <v>March</v>
          </cell>
          <cell r="V1756" t="str">
            <v>April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  <cell r="U1757" t="str">
            <v>September</v>
          </cell>
          <cell r="V1757" t="str">
            <v>October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  <cell r="U1758" t="str">
            <v>July</v>
          </cell>
          <cell r="V1758" t="str">
            <v>August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  <cell r="U1759" t="str">
            <v>December</v>
          </cell>
          <cell r="V1759" t="str">
            <v>January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  <cell r="U1760" t="str">
            <v>May</v>
          </cell>
          <cell r="V1760" t="str">
            <v>July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  <cell r="U1761" t="str">
            <v>March</v>
          </cell>
          <cell r="V1761" t="str">
            <v>March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  <cell r="U1762" t="str">
            <v>February</v>
          </cell>
          <cell r="V1762" t="str">
            <v>February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  <cell r="U1763" t="str">
            <v>July</v>
          </cell>
          <cell r="V1763" t="str">
            <v>September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  <cell r="U1764" t="str">
            <v>February</v>
          </cell>
          <cell r="V1764" t="str">
            <v>March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  <cell r="U1765" t="str">
            <v>September</v>
          </cell>
          <cell r="V1765" t="str">
            <v>October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  <cell r="U1766" t="str">
            <v>July</v>
          </cell>
          <cell r="V1766" t="str">
            <v>August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  <cell r="U1767" t="str">
            <v>July</v>
          </cell>
          <cell r="V1767" t="str">
            <v>August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  <cell r="U1768" t="str">
            <v>August</v>
          </cell>
          <cell r="V1768" t="str">
            <v>August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  <cell r="U1769" t="str">
            <v>July</v>
          </cell>
          <cell r="V1769" t="str">
            <v>August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  <cell r="U1770" t="str">
            <v>July</v>
          </cell>
          <cell r="V1770" t="str">
            <v>September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  <cell r="U1771" t="str">
            <v>December</v>
          </cell>
          <cell r="V1771" t="str">
            <v>January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  <cell r="U1772" t="str">
            <v>September</v>
          </cell>
          <cell r="V1772" t="str">
            <v>October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  <cell r="U1773" t="str">
            <v>September</v>
          </cell>
          <cell r="V1773" t="str">
            <v>October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  <cell r="U1774" t="str">
            <v>May</v>
          </cell>
          <cell r="V1774" t="str">
            <v>July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  <cell r="U1775" t="str">
            <v>December</v>
          </cell>
          <cell r="V1775" t="str">
            <v>January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  <cell r="U1776" t="str">
            <v>October</v>
          </cell>
          <cell r="V1776" t="str">
            <v>November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  <cell r="U1777" t="str">
            <v>September</v>
          </cell>
          <cell r="V1777" t="str">
            <v>October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  <cell r="U1778" t="str">
            <v>September</v>
          </cell>
          <cell r="V1778" t="str">
            <v>October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  <cell r="U1779" t="str">
            <v>January</v>
          </cell>
          <cell r="V1779" t="str">
            <v>February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  <cell r="U1780" t="str">
            <v>February</v>
          </cell>
          <cell r="V1780" t="str">
            <v>March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  <cell r="U1781" t="str">
            <v>August</v>
          </cell>
          <cell r="V1781" t="str">
            <v>September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  <cell r="U1782" t="str">
            <v>May</v>
          </cell>
          <cell r="V1782" t="str">
            <v>July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  <cell r="U1783" t="str">
            <v>August</v>
          </cell>
          <cell r="V1783" t="str">
            <v>September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  <cell r="U1784" t="str">
            <v>January</v>
          </cell>
          <cell r="V1784" t="str">
            <v>February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  <cell r="U1785" t="str">
            <v>April</v>
          </cell>
          <cell r="V1785" t="str">
            <v>May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  <cell r="U1786" t="str">
            <v>December</v>
          </cell>
          <cell r="V1786" t="str">
            <v>January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  <cell r="U1787" t="str">
            <v>September</v>
          </cell>
          <cell r="V1787" t="str">
            <v>October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  <cell r="U1788" t="str">
            <v>November</v>
          </cell>
          <cell r="V1788" t="str">
            <v>December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  <cell r="U1789" t="str">
            <v>March</v>
          </cell>
          <cell r="V1789" t="str">
            <v>April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  <cell r="U1790" t="str">
            <v>October</v>
          </cell>
          <cell r="V1790" t="str">
            <v>October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  <cell r="U1791" t="str">
            <v>November</v>
          </cell>
          <cell r="V1791" t="str">
            <v>January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  <cell r="U1792" t="str">
            <v>January</v>
          </cell>
          <cell r="V1792" t="str">
            <v>February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  <cell r="U1793" t="str">
            <v>November</v>
          </cell>
          <cell r="V1793" t="str">
            <v>January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  <cell r="U1794" t="str">
            <v>July</v>
          </cell>
          <cell r="V1794" t="str">
            <v>August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  <cell r="U1795" t="str">
            <v>October</v>
          </cell>
          <cell r="V1795" t="str">
            <v>November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  <cell r="U1796" t="str">
            <v>January</v>
          </cell>
          <cell r="V1796" t="str">
            <v>February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  <cell r="U1797" t="str">
            <v>September</v>
          </cell>
          <cell r="V1797" t="str">
            <v>October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  <cell r="U1798" t="str">
            <v>May</v>
          </cell>
          <cell r="V1798" t="str">
            <v>July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  <cell r="U1799" t="str">
            <v>November</v>
          </cell>
          <cell r="V1799" t="str">
            <v>December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  <cell r="U1800" t="str">
            <v>December</v>
          </cell>
          <cell r="V1800" t="str">
            <v>February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  <cell r="U1801" t="str">
            <v>October</v>
          </cell>
          <cell r="V1801" t="str">
            <v>November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  <cell r="U1802" t="str">
            <v>September</v>
          </cell>
          <cell r="V1802" t="str">
            <v>October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  <cell r="U1803" t="str">
            <v>November</v>
          </cell>
          <cell r="V1803" t="str">
            <v>December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  <cell r="U1804" t="str">
            <v>June</v>
          </cell>
          <cell r="V1804" t="str">
            <v>June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  <cell r="U1805" t="str">
            <v>January</v>
          </cell>
          <cell r="V1805" t="str">
            <v>February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  <cell r="U1806" t="str">
            <v>October</v>
          </cell>
          <cell r="V1806" t="str">
            <v>November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  <cell r="U1807" t="str">
            <v>August</v>
          </cell>
          <cell r="V1807" t="str">
            <v>October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  <cell r="U1808" t="str">
            <v>August</v>
          </cell>
          <cell r="V1808" t="str">
            <v>September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  <cell r="U1809" t="str">
            <v>August</v>
          </cell>
          <cell r="V1809" t="str">
            <v>September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  <cell r="U1810" t="str">
            <v>January</v>
          </cell>
          <cell r="V1810" t="str">
            <v>February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  <cell r="U1811" t="str">
            <v>January</v>
          </cell>
          <cell r="V1811" t="str">
            <v>March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  <cell r="U1812" t="str">
            <v>August</v>
          </cell>
          <cell r="V1812" t="str">
            <v>August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  <cell r="U1813" t="str">
            <v>August</v>
          </cell>
          <cell r="V1813" t="str">
            <v>October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  <cell r="U1814" t="str">
            <v>June</v>
          </cell>
          <cell r="V1814" t="str">
            <v>July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  <cell r="U1815" t="str">
            <v>July</v>
          </cell>
          <cell r="V1815" t="str">
            <v>August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  <cell r="U1816" t="str">
            <v>January</v>
          </cell>
          <cell r="V1816" t="str">
            <v>February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  <cell r="U1817" t="str">
            <v>June</v>
          </cell>
          <cell r="V1817" t="str">
            <v>July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  <cell r="U1818" t="str">
            <v>June</v>
          </cell>
          <cell r="V1818" t="str">
            <v>July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  <cell r="U1819" t="str">
            <v>December</v>
          </cell>
          <cell r="V1819" t="str">
            <v>January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  <cell r="U1820" t="str">
            <v>March</v>
          </cell>
          <cell r="V1820" t="str">
            <v>April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  <cell r="U1821" t="str">
            <v>June</v>
          </cell>
          <cell r="V1821" t="str">
            <v>July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  <cell r="U1822" t="str">
            <v>March</v>
          </cell>
          <cell r="V1822" t="str">
            <v>April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  <cell r="U1823" t="str">
            <v>January</v>
          </cell>
          <cell r="V1823" t="str">
            <v>March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  <cell r="U1824" t="str">
            <v>December</v>
          </cell>
          <cell r="V1824" t="str">
            <v>January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  <cell r="U1825" t="str">
            <v>September</v>
          </cell>
          <cell r="V1825" t="str">
            <v>October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  <cell r="U1826" t="str">
            <v>December</v>
          </cell>
          <cell r="V1826" t="str">
            <v>January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  <cell r="U1827" t="str">
            <v>June</v>
          </cell>
          <cell r="V1827" t="str">
            <v>July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  <cell r="U1828" t="str">
            <v>January</v>
          </cell>
          <cell r="V1828" t="str">
            <v>February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  <cell r="U1829" t="str">
            <v>January</v>
          </cell>
          <cell r="V1829" t="str">
            <v>March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  <cell r="U1830" t="str">
            <v>April</v>
          </cell>
          <cell r="V1830" t="str">
            <v>May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  <cell r="U1831" t="str">
            <v>December</v>
          </cell>
          <cell r="V1831" t="str">
            <v>January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  <cell r="U1832" t="str">
            <v>January</v>
          </cell>
          <cell r="V1832" t="str">
            <v>February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  <cell r="U1833" t="str">
            <v>April</v>
          </cell>
          <cell r="V1833" t="str">
            <v>May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  <cell r="U1834" t="str">
            <v>February</v>
          </cell>
          <cell r="V1834" t="str">
            <v>March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  <cell r="U1835" t="str">
            <v>January</v>
          </cell>
          <cell r="V1835" t="str">
            <v>March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  <cell r="U1836" t="str">
            <v>December</v>
          </cell>
          <cell r="V1836" t="str">
            <v>January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  <cell r="U1837" t="str">
            <v>March</v>
          </cell>
          <cell r="V1837" t="str">
            <v>March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  <cell r="U1838" t="str">
            <v>January</v>
          </cell>
          <cell r="V1838" t="str">
            <v>February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  <cell r="U1839" t="str">
            <v>January</v>
          </cell>
          <cell r="V1839" t="str">
            <v>March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  <cell r="U1840" t="str">
            <v>September</v>
          </cell>
          <cell r="V1840" t="str">
            <v>October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  <cell r="U1841" t="str">
            <v>September</v>
          </cell>
          <cell r="V1841" t="str">
            <v>October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  <cell r="U1842" t="str">
            <v>April</v>
          </cell>
          <cell r="V1842" t="str">
            <v>May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  <cell r="U1843" t="str">
            <v>April</v>
          </cell>
          <cell r="V1843" t="str">
            <v>May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  <cell r="U1844" t="str">
            <v>January</v>
          </cell>
          <cell r="V1844" t="str">
            <v>March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  <cell r="U1845" t="str">
            <v>January</v>
          </cell>
          <cell r="V1845" t="str">
            <v>February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  <cell r="U1846" t="str">
            <v>May</v>
          </cell>
          <cell r="V1846" t="str">
            <v>June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  <cell r="U1847" t="str">
            <v>June</v>
          </cell>
          <cell r="V1847" t="str">
            <v>June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  <cell r="U1848" t="str">
            <v>November</v>
          </cell>
          <cell r="V1848" t="str">
            <v>December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  <cell r="U1849" t="str">
            <v>March</v>
          </cell>
          <cell r="V1849" t="str">
            <v>April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  <cell r="U1850" t="str">
            <v>May</v>
          </cell>
          <cell r="V1850" t="str">
            <v>July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  <cell r="U1851" t="str">
            <v>September</v>
          </cell>
          <cell r="V1851" t="str">
            <v>October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  <cell r="U1852" t="str">
            <v>June</v>
          </cell>
          <cell r="V1852" t="str">
            <v>July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  <cell r="U1853" t="str">
            <v>July</v>
          </cell>
          <cell r="V1853" t="str">
            <v>July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  <cell r="U1854" t="str">
            <v>March</v>
          </cell>
          <cell r="V1854" t="str">
            <v>April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  <cell r="U1855" t="str">
            <v>September</v>
          </cell>
          <cell r="V1855" t="str">
            <v>November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  <cell r="U1856" t="str">
            <v>April</v>
          </cell>
          <cell r="V1856" t="str">
            <v>May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  <cell r="U1857" t="str">
            <v>November</v>
          </cell>
          <cell r="V1857" t="str">
            <v>January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  <cell r="U1858" t="str">
            <v>June</v>
          </cell>
          <cell r="V1858" t="str">
            <v>July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  <cell r="U1859" t="str">
            <v>August</v>
          </cell>
          <cell r="V1859" t="str">
            <v>September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  <cell r="U1860" t="str">
            <v>October</v>
          </cell>
          <cell r="V1860" t="str">
            <v>December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  <cell r="U1861" t="str">
            <v>August</v>
          </cell>
          <cell r="V1861" t="str">
            <v>September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  <cell r="U1862" t="str">
            <v>January</v>
          </cell>
          <cell r="V1862" t="str">
            <v>February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  <cell r="U1863" t="str">
            <v>December</v>
          </cell>
          <cell r="V1863" t="str">
            <v>January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  <cell r="U1864" t="str">
            <v>January</v>
          </cell>
          <cell r="V1864" t="str">
            <v>March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  <cell r="U1865" t="str">
            <v>May</v>
          </cell>
          <cell r="V1865" t="str">
            <v>June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  <cell r="U1866" t="str">
            <v>April</v>
          </cell>
          <cell r="V1866" t="str">
            <v>May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  <cell r="U1867" t="str">
            <v>October</v>
          </cell>
          <cell r="V1867" t="str">
            <v>November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  <cell r="U1868" t="str">
            <v>January</v>
          </cell>
          <cell r="V1868" t="str">
            <v>March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  <cell r="U1869" t="str">
            <v>October</v>
          </cell>
          <cell r="V1869" t="str">
            <v>November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  <cell r="U1870" t="str">
            <v>November</v>
          </cell>
          <cell r="V1870" t="str">
            <v>December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  <cell r="U1871" t="str">
            <v>December</v>
          </cell>
          <cell r="V1871" t="str">
            <v>January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  <cell r="U1872" t="str">
            <v>January</v>
          </cell>
          <cell r="V1872" t="str">
            <v>January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  <cell r="U1873" t="str">
            <v>October</v>
          </cell>
          <cell r="V1873" t="str">
            <v>November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  <cell r="U1874" t="str">
            <v>May</v>
          </cell>
          <cell r="V1874" t="str">
            <v>June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  <cell r="U1875" t="str">
            <v>June</v>
          </cell>
          <cell r="V1875" t="str">
            <v>July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  <cell r="U1876" t="str">
            <v>June</v>
          </cell>
          <cell r="V1876" t="str">
            <v>June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  <cell r="U1877" t="str">
            <v>June</v>
          </cell>
          <cell r="V1877" t="str">
            <v>August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  <cell r="U1878" t="str">
            <v>May</v>
          </cell>
          <cell r="V1878" t="str">
            <v>June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  <cell r="U1879" t="str">
            <v>January</v>
          </cell>
          <cell r="V1879" t="str">
            <v>March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  <cell r="U1880" t="str">
            <v>May</v>
          </cell>
          <cell r="V1880" t="str">
            <v>June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  <cell r="U1881" t="str">
            <v>February</v>
          </cell>
          <cell r="V1881" t="str">
            <v>March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  <cell r="U1882" t="str">
            <v>March</v>
          </cell>
          <cell r="V1882" t="str">
            <v>March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  <cell r="U1883" t="str">
            <v>February</v>
          </cell>
          <cell r="V1883" t="str">
            <v>March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  <cell r="U1884" t="str">
            <v>June</v>
          </cell>
          <cell r="V1884" t="str">
            <v>July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  <cell r="U1885" t="str">
            <v>March</v>
          </cell>
          <cell r="V1885" t="str">
            <v>April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  <cell r="U1886" t="str">
            <v>October</v>
          </cell>
          <cell r="V1886" t="str">
            <v>November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  <cell r="U1887" t="str">
            <v>July</v>
          </cell>
          <cell r="V1887" t="str">
            <v>August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  <cell r="U1888" t="str">
            <v>October</v>
          </cell>
          <cell r="V1888" t="str">
            <v>November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  <cell r="U1889" t="str">
            <v>November</v>
          </cell>
          <cell r="V1889" t="str">
            <v>December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  <cell r="U1890" t="str">
            <v>May</v>
          </cell>
          <cell r="V1890" t="str">
            <v>June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  <cell r="U1891" t="str">
            <v>January</v>
          </cell>
          <cell r="V1891" t="str">
            <v>March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  <cell r="U1892" t="str">
            <v>November</v>
          </cell>
          <cell r="V1892" t="str">
            <v>December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  <cell r="U1893" t="str">
            <v>June</v>
          </cell>
          <cell r="V1893" t="str">
            <v>July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  <cell r="U1894" t="str">
            <v>May</v>
          </cell>
          <cell r="V1894" t="str">
            <v>June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  <cell r="U1895" t="str">
            <v>March</v>
          </cell>
          <cell r="V1895" t="str">
            <v>April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  <cell r="U1896" t="str">
            <v>January</v>
          </cell>
          <cell r="V1896" t="str">
            <v>February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  <cell r="U1897" t="str">
            <v>September</v>
          </cell>
          <cell r="V1897" t="str">
            <v>October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  <cell r="U1898" t="str">
            <v>March</v>
          </cell>
          <cell r="V1898" t="str">
            <v>April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  <cell r="U1899" t="str">
            <v>February</v>
          </cell>
          <cell r="V1899" t="str">
            <v>March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  <cell r="U1900" t="str">
            <v>December</v>
          </cell>
          <cell r="V1900" t="str">
            <v>February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  <cell r="U1901" t="str">
            <v>February</v>
          </cell>
          <cell r="V1901" t="str">
            <v>March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  <cell r="U1902" t="str">
            <v>September</v>
          </cell>
          <cell r="V1902" t="str">
            <v>October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  <cell r="U1903" t="str">
            <v>April</v>
          </cell>
          <cell r="V1903" t="str">
            <v>May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  <cell r="U1904" t="str">
            <v>February</v>
          </cell>
          <cell r="V1904" t="str">
            <v>March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  <cell r="U1905" t="str">
            <v>November</v>
          </cell>
          <cell r="V1905" t="str">
            <v>January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  <cell r="U1906" t="str">
            <v>November</v>
          </cell>
          <cell r="V1906" t="str">
            <v>January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  <cell r="U1907" t="str">
            <v>August</v>
          </cell>
          <cell r="V1907" t="str">
            <v>September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  <cell r="U1908" t="str">
            <v>May</v>
          </cell>
          <cell r="V1908" t="str">
            <v>June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  <cell r="U1909" t="str">
            <v>May</v>
          </cell>
          <cell r="V1909" t="str">
            <v>May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  <cell r="U1910" t="str">
            <v>November</v>
          </cell>
          <cell r="V1910" t="str">
            <v>December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  <cell r="U1911" t="str">
            <v>September</v>
          </cell>
          <cell r="V1911" t="str">
            <v>October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  <cell r="U1912" t="str">
            <v>September</v>
          </cell>
          <cell r="V1912" t="str">
            <v>October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  <cell r="U1913" t="str">
            <v>July</v>
          </cell>
          <cell r="V1913" t="str">
            <v>August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  <cell r="U1914" t="str">
            <v>May</v>
          </cell>
          <cell r="V1914" t="str">
            <v>June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  <cell r="U1915" t="str">
            <v>September</v>
          </cell>
          <cell r="V1915" t="str">
            <v>October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  <cell r="U1916" t="str">
            <v>October</v>
          </cell>
          <cell r="V1916" t="str">
            <v>November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  <cell r="U1917" t="str">
            <v>August</v>
          </cell>
          <cell r="V1917" t="str">
            <v>September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  <cell r="U1918" t="str">
            <v>October</v>
          </cell>
          <cell r="V1918" t="str">
            <v>November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  <cell r="U1919" t="str">
            <v>January</v>
          </cell>
          <cell r="V1919" t="str">
            <v>February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  <cell r="U1920" t="str">
            <v>July</v>
          </cell>
          <cell r="V1920" t="str">
            <v>August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  <cell r="U1921" t="str">
            <v>April</v>
          </cell>
          <cell r="V1921" t="str">
            <v>May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  <cell r="U1922" t="str">
            <v>September</v>
          </cell>
          <cell r="V1922" t="str">
            <v>October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  <cell r="U1923" t="str">
            <v>June</v>
          </cell>
          <cell r="V1923" t="str">
            <v>July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  <cell r="U1924" t="str">
            <v>November</v>
          </cell>
          <cell r="V1924" t="str">
            <v>December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  <cell r="U1925" t="str">
            <v>August</v>
          </cell>
          <cell r="V1925" t="str">
            <v>September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  <cell r="U1926" t="str">
            <v>December</v>
          </cell>
          <cell r="V1926" t="str">
            <v>January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  <cell r="U1927" t="str">
            <v>September</v>
          </cell>
          <cell r="V1927" t="str">
            <v>October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  <cell r="U1928" t="str">
            <v>October</v>
          </cell>
          <cell r="V1928" t="str">
            <v>November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  <cell r="U1929" t="str">
            <v>February</v>
          </cell>
          <cell r="V1929" t="str">
            <v>March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  <cell r="U1930" t="str">
            <v>April</v>
          </cell>
          <cell r="V1930" t="str">
            <v>May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  <cell r="U1931" t="str">
            <v>May</v>
          </cell>
          <cell r="V1931" t="str">
            <v>July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  <cell r="U1932" t="str">
            <v>May</v>
          </cell>
          <cell r="V1932" t="str">
            <v>July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  <cell r="U1933" t="str">
            <v>May</v>
          </cell>
          <cell r="V1933" t="str">
            <v>May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  <cell r="U1934" t="str">
            <v>January</v>
          </cell>
          <cell r="V1934" t="str">
            <v>January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  <cell r="U1935" t="str">
            <v>August</v>
          </cell>
          <cell r="V1935" t="str">
            <v>September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  <cell r="U1936" t="str">
            <v>November</v>
          </cell>
          <cell r="V1936" t="str">
            <v>December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  <cell r="U1937" t="str">
            <v>May</v>
          </cell>
          <cell r="V1937" t="str">
            <v>June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  <cell r="U1938" t="str">
            <v>November</v>
          </cell>
          <cell r="V1938" t="str">
            <v>December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  <cell r="U1939" t="str">
            <v>May</v>
          </cell>
          <cell r="V1939" t="str">
            <v>June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  <cell r="U1940" t="str">
            <v>June</v>
          </cell>
          <cell r="V1940" t="str">
            <v>July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  <cell r="U1941" t="str">
            <v>February</v>
          </cell>
          <cell r="V1941" t="str">
            <v>March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  <cell r="U1942" t="str">
            <v>May</v>
          </cell>
          <cell r="V1942" t="str">
            <v>June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  <cell r="U1943" t="str">
            <v>April</v>
          </cell>
          <cell r="V1943" t="str">
            <v>May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  <cell r="U1944" t="str">
            <v>April</v>
          </cell>
          <cell r="V1944" t="str">
            <v>July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  <cell r="U1945" t="str">
            <v>June</v>
          </cell>
          <cell r="V1945" t="str">
            <v>August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  <cell r="U1946" t="str">
            <v>April</v>
          </cell>
          <cell r="V1946" t="str">
            <v>May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  <cell r="U1947" t="str">
            <v>June</v>
          </cell>
          <cell r="V1947" t="str">
            <v>July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  <cell r="U1948" t="str">
            <v>February</v>
          </cell>
          <cell r="V1948" t="str">
            <v>April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  <cell r="U1949" t="str">
            <v>October</v>
          </cell>
          <cell r="V1949" t="str">
            <v>November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  <cell r="U1950" t="str">
            <v>April</v>
          </cell>
          <cell r="V1950" t="str">
            <v>June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  <cell r="U1951" t="str">
            <v>June</v>
          </cell>
          <cell r="V1951" t="str">
            <v>July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  <cell r="U1952" t="str">
            <v>March</v>
          </cell>
          <cell r="V1952" t="str">
            <v>April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  <cell r="U1953" t="str">
            <v>October</v>
          </cell>
          <cell r="V1953" t="str">
            <v>November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  <cell r="U1954" t="str">
            <v>September</v>
          </cell>
          <cell r="V1954" t="str">
            <v>October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  <cell r="U1955" t="str">
            <v>February</v>
          </cell>
          <cell r="V1955" t="str">
            <v>March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  <cell r="U1956" t="str">
            <v>January</v>
          </cell>
          <cell r="V1956" t="str">
            <v>March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  <cell r="U1957" t="str">
            <v>April</v>
          </cell>
          <cell r="V1957" t="str">
            <v>May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  <cell r="U1958" t="str">
            <v>March</v>
          </cell>
          <cell r="V1958" t="str">
            <v>April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  <cell r="U1959" t="str">
            <v>September</v>
          </cell>
          <cell r="V1959" t="str">
            <v>October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  <cell r="U1960" t="str">
            <v>February</v>
          </cell>
          <cell r="V1960" t="str">
            <v>March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  <cell r="U1961" t="str">
            <v>August</v>
          </cell>
          <cell r="V1961" t="str">
            <v>October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  <cell r="U1962" t="str">
            <v>November</v>
          </cell>
          <cell r="V1962" t="str">
            <v>December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  <cell r="U1963" t="str">
            <v>August</v>
          </cell>
          <cell r="V1963" t="str">
            <v>October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  <cell r="U1964" t="str">
            <v>April</v>
          </cell>
          <cell r="V1964" t="str">
            <v>May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  <cell r="U1965" t="str">
            <v>August</v>
          </cell>
          <cell r="V1965" t="str">
            <v>September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  <cell r="U1966" t="str">
            <v>March</v>
          </cell>
          <cell r="V1966" t="str">
            <v>April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  <cell r="U1967" t="str">
            <v>December</v>
          </cell>
          <cell r="V1967" t="str">
            <v>January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  <cell r="U1968" t="str">
            <v>July</v>
          </cell>
          <cell r="V1968" t="str">
            <v>August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  <cell r="U1969" t="str">
            <v>April</v>
          </cell>
          <cell r="V1969" t="str">
            <v>May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  <cell r="U1970" t="str">
            <v>November</v>
          </cell>
          <cell r="V1970" t="str">
            <v>December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  <cell r="U1971" t="str">
            <v>July</v>
          </cell>
          <cell r="V1971" t="str">
            <v>August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  <cell r="U1972" t="str">
            <v>February</v>
          </cell>
          <cell r="V1972" t="str">
            <v>April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  <cell r="U1973" t="str">
            <v>October</v>
          </cell>
          <cell r="V1973" t="str">
            <v>November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  <cell r="U1974" t="str">
            <v>October</v>
          </cell>
          <cell r="V1974" t="str">
            <v>November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  <cell r="U1975" t="str">
            <v>June</v>
          </cell>
          <cell r="V1975" t="str">
            <v>August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  <cell r="U1976" t="str">
            <v>June</v>
          </cell>
          <cell r="V1976" t="str">
            <v>August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  <cell r="U1977" t="str">
            <v>February</v>
          </cell>
          <cell r="V1977" t="str">
            <v>March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  <cell r="U1978" t="str">
            <v>June</v>
          </cell>
          <cell r="V1978" t="str">
            <v>July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  <cell r="U1979" t="str">
            <v>November</v>
          </cell>
          <cell r="V1979" t="str">
            <v>December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  <cell r="U1980" t="str">
            <v>May</v>
          </cell>
          <cell r="V1980" t="str">
            <v>June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  <cell r="U1981" t="str">
            <v>October</v>
          </cell>
          <cell r="V1981" t="str">
            <v>November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  <cell r="U1982" t="str">
            <v>February</v>
          </cell>
          <cell r="V1982" t="str">
            <v>April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  <cell r="U1983" t="str">
            <v>June</v>
          </cell>
          <cell r="V1983" t="str">
            <v>July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  <cell r="U1984" t="str">
            <v>November</v>
          </cell>
          <cell r="V1984" t="str">
            <v>December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  <cell r="U1985" t="str">
            <v>August</v>
          </cell>
          <cell r="V1985" t="str">
            <v>September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  <cell r="U1986" t="str">
            <v>October</v>
          </cell>
          <cell r="V1986" t="str">
            <v>November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  <cell r="U1987" t="str">
            <v>July</v>
          </cell>
          <cell r="V1987" t="str">
            <v>August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  <cell r="U1988" t="str">
            <v>February</v>
          </cell>
          <cell r="V1988" t="str">
            <v>March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  <cell r="U1989" t="str">
            <v>January</v>
          </cell>
          <cell r="V1989" t="str">
            <v>March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  <cell r="U1990" t="str">
            <v>July</v>
          </cell>
          <cell r="V1990" t="str">
            <v>August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  <cell r="U1991" t="str">
            <v>November</v>
          </cell>
          <cell r="V1991" t="str">
            <v>December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  <cell r="U1992" t="str">
            <v>January</v>
          </cell>
          <cell r="V1992" t="str">
            <v>February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  <cell r="U1993" t="str">
            <v>June</v>
          </cell>
          <cell r="V1993" t="str">
            <v>July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  <cell r="U1994" t="str">
            <v>January</v>
          </cell>
          <cell r="V1994" t="str">
            <v>February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  <cell r="U1995" t="str">
            <v>November</v>
          </cell>
          <cell r="V1995" t="str">
            <v>December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  <cell r="U1996" t="str">
            <v>October</v>
          </cell>
          <cell r="V1996" t="str">
            <v>December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  <cell r="U1997" t="str">
            <v>June</v>
          </cell>
          <cell r="V1997" t="str">
            <v>July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  <cell r="U1998" t="str">
            <v>June</v>
          </cell>
          <cell r="V1998" t="str">
            <v>July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  <cell r="U1999" t="str">
            <v>July</v>
          </cell>
          <cell r="V1999" t="str">
            <v>August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  <cell r="U2000" t="str">
            <v>June</v>
          </cell>
          <cell r="V2000" t="str">
            <v>August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  <cell r="U2001" t="str">
            <v>October</v>
          </cell>
          <cell r="V2001" t="str">
            <v>November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  <cell r="U2002" t="str">
            <v>December</v>
          </cell>
          <cell r="V2002" t="str">
            <v>January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  <cell r="U2003" t="str">
            <v>May</v>
          </cell>
          <cell r="V2003" t="str">
            <v>June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  <cell r="U2004" t="str">
            <v>December</v>
          </cell>
          <cell r="V2004" t="str">
            <v>January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  <cell r="U2005" t="str">
            <v>June</v>
          </cell>
          <cell r="V2005" t="str">
            <v>July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  <cell r="U2006" t="str">
            <v>June</v>
          </cell>
          <cell r="V2006" t="str">
            <v>July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  <cell r="U2007" t="str">
            <v>September</v>
          </cell>
          <cell r="V2007" t="str">
            <v>October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  <cell r="U2008" t="str">
            <v>October</v>
          </cell>
          <cell r="V2008" t="str">
            <v>December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  <cell r="U2009" t="str">
            <v>June</v>
          </cell>
          <cell r="V2009" t="str">
            <v>August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  <cell r="U2010" t="str">
            <v>August</v>
          </cell>
          <cell r="V2010" t="str">
            <v>September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  <cell r="U2011" t="str">
            <v>October</v>
          </cell>
          <cell r="V2011" t="str">
            <v>November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  <cell r="U2012" t="str">
            <v>July</v>
          </cell>
          <cell r="V2012" t="str">
            <v>August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  <cell r="U2013" t="str">
            <v>December</v>
          </cell>
          <cell r="V2013" t="str">
            <v>January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  <cell r="U2014" t="str">
            <v>January</v>
          </cell>
          <cell r="V2014" t="str">
            <v>February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  <cell r="U2015" t="str">
            <v>May</v>
          </cell>
          <cell r="V2015" t="str">
            <v>July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  <cell r="U2016" t="str">
            <v>February</v>
          </cell>
          <cell r="V2016" t="str">
            <v>March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  <cell r="U2017" t="str">
            <v>August</v>
          </cell>
          <cell r="V2017" t="str">
            <v>September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  <cell r="U2018" t="str">
            <v>February</v>
          </cell>
          <cell r="V2018" t="str">
            <v>March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  <cell r="U2019" t="str">
            <v>February</v>
          </cell>
          <cell r="V2019" t="str">
            <v>March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  <cell r="U2020" t="str">
            <v>July</v>
          </cell>
          <cell r="V2020" t="str">
            <v>August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  <cell r="U2021" t="str">
            <v>August</v>
          </cell>
          <cell r="V2021" t="str">
            <v>September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  <cell r="U2022" t="str">
            <v>April</v>
          </cell>
          <cell r="V2022" t="str">
            <v>May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  <cell r="U2023" t="str">
            <v>August</v>
          </cell>
          <cell r="V2023" t="str">
            <v>September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  <cell r="U2024" t="str">
            <v>May</v>
          </cell>
          <cell r="V2024" t="str">
            <v>June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  <cell r="U2025" t="str">
            <v>May</v>
          </cell>
          <cell r="V2025" t="str">
            <v>June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  <cell r="U2026" t="str">
            <v>July</v>
          </cell>
          <cell r="V2026" t="str">
            <v>August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  <cell r="U2027" t="str">
            <v>May</v>
          </cell>
          <cell r="V2027" t="str">
            <v>June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  <cell r="U2028" t="str">
            <v>March</v>
          </cell>
          <cell r="V2028" t="str">
            <v>April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  <cell r="U2029" t="str">
            <v>February</v>
          </cell>
          <cell r="V2029" t="str">
            <v>March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  <cell r="U2030" t="str">
            <v>February</v>
          </cell>
          <cell r="V2030" t="str">
            <v>March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  <cell r="U2031" t="str">
            <v>July</v>
          </cell>
          <cell r="V2031" t="str">
            <v>August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  <cell r="U2032" t="str">
            <v>October</v>
          </cell>
          <cell r="V2032" t="str">
            <v>November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  <cell r="U2033" t="str">
            <v>December</v>
          </cell>
          <cell r="V2033" t="str">
            <v>January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  <cell r="U2034" t="str">
            <v>November</v>
          </cell>
          <cell r="V2034" t="str">
            <v>December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  <cell r="U2035" t="str">
            <v>March</v>
          </cell>
          <cell r="V2035" t="str">
            <v>April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  <cell r="U2036" t="str">
            <v>March</v>
          </cell>
          <cell r="V2036" t="str">
            <v>May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  <cell r="U2037" t="str">
            <v>November</v>
          </cell>
          <cell r="V2037" t="str">
            <v>December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  <cell r="U2038" t="str">
            <v>April</v>
          </cell>
          <cell r="V2038" t="str">
            <v>May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  <cell r="U2039" t="str">
            <v>October</v>
          </cell>
          <cell r="V2039" t="str">
            <v>December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  <cell r="U2040" t="str">
            <v>May</v>
          </cell>
          <cell r="V2040" t="str">
            <v>July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  <cell r="U2041" t="str">
            <v>November</v>
          </cell>
          <cell r="V2041" t="str">
            <v>December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  <cell r="U2042" t="str">
            <v>October</v>
          </cell>
          <cell r="V2042" t="str">
            <v>November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  <cell r="U2043" t="str">
            <v>October</v>
          </cell>
          <cell r="V2043" t="str">
            <v>November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  <cell r="U2044" t="str">
            <v>November</v>
          </cell>
          <cell r="V2044" t="str">
            <v>January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  <cell r="U2045" t="str">
            <v>October</v>
          </cell>
          <cell r="V2045" t="str">
            <v>December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  <cell r="U2046" t="str">
            <v>May</v>
          </cell>
          <cell r="V2046" t="str">
            <v>June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  <cell r="U2047" t="str">
            <v>June</v>
          </cell>
          <cell r="V2047" t="str">
            <v>July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  <cell r="U2048" t="str">
            <v>April</v>
          </cell>
          <cell r="V2048" t="str">
            <v>May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  <cell r="U2049" t="str">
            <v>March</v>
          </cell>
          <cell r="V2049" t="str">
            <v>April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  <cell r="U2050" t="str">
            <v>April</v>
          </cell>
          <cell r="V2050" t="str">
            <v>May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  <cell r="U2051" t="str">
            <v>October</v>
          </cell>
          <cell r="V2051" t="str">
            <v>December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  <cell r="U2052" t="str">
            <v>April</v>
          </cell>
          <cell r="V2052" t="str">
            <v>May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  <cell r="U2053" t="str">
            <v>November</v>
          </cell>
          <cell r="V2053" t="str">
            <v>December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  <cell r="U2054" t="str">
            <v>January</v>
          </cell>
          <cell r="V2054" t="str">
            <v>February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  <cell r="U2055" t="str">
            <v>October</v>
          </cell>
          <cell r="V2055" t="str">
            <v>November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  <cell r="U2056" t="str">
            <v>April</v>
          </cell>
          <cell r="V2056" t="str">
            <v>May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  <cell r="U2057" t="str">
            <v>November</v>
          </cell>
          <cell r="V2057" t="str">
            <v>December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  <cell r="U2058" t="str">
            <v>March</v>
          </cell>
          <cell r="V2058" t="str">
            <v>April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  <cell r="U2059" t="str">
            <v>January</v>
          </cell>
          <cell r="V2059" t="str">
            <v>February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  <cell r="U2060" t="str">
            <v>January</v>
          </cell>
          <cell r="V2060" t="str">
            <v>March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  <cell r="U2061" t="str">
            <v>December</v>
          </cell>
          <cell r="V2061" t="str">
            <v>January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  <cell r="U2062" t="str">
            <v>May</v>
          </cell>
          <cell r="V2062" t="str">
            <v>July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  <cell r="U2063" t="str">
            <v>December</v>
          </cell>
          <cell r="V2063" t="str">
            <v>December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  <cell r="U2064" t="str">
            <v>February</v>
          </cell>
          <cell r="V2064" t="str">
            <v>March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  <cell r="U2065" t="str">
            <v>April</v>
          </cell>
          <cell r="V2065" t="str">
            <v>May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  <cell r="U2066" t="str">
            <v>April</v>
          </cell>
          <cell r="V2066" t="str">
            <v>May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  <cell r="U2067" t="str">
            <v>November</v>
          </cell>
          <cell r="V2067" t="str">
            <v>December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  <cell r="U2068" t="str">
            <v>July</v>
          </cell>
          <cell r="V2068" t="str">
            <v>August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  <cell r="U2069" t="str">
            <v>April</v>
          </cell>
          <cell r="V2069" t="str">
            <v>May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  <cell r="U2070" t="str">
            <v>September</v>
          </cell>
          <cell r="V2070" t="str">
            <v>October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  <cell r="U2071" t="str">
            <v>December</v>
          </cell>
          <cell r="V2071" t="str">
            <v>January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  <cell r="U2072" t="str">
            <v>May</v>
          </cell>
          <cell r="V2072" t="str">
            <v>June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  <cell r="U2073" t="str">
            <v>August</v>
          </cell>
          <cell r="V2073" t="str">
            <v>October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  <cell r="U2074" t="str">
            <v>April</v>
          </cell>
          <cell r="V2074" t="str">
            <v>May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  <cell r="U2075" t="str">
            <v>March</v>
          </cell>
          <cell r="V2075" t="str">
            <v>May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  <cell r="U2076" t="str">
            <v>April</v>
          </cell>
          <cell r="V2076" t="str">
            <v>May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  <cell r="U2077" t="str">
            <v>June</v>
          </cell>
          <cell r="V2077" t="str">
            <v>July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  <cell r="U2078" t="str">
            <v>June</v>
          </cell>
          <cell r="V2078" t="str">
            <v>July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  <cell r="U2079" t="str">
            <v>April</v>
          </cell>
          <cell r="V2079" t="str">
            <v>June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  <cell r="U2080" t="str">
            <v>November</v>
          </cell>
          <cell r="V2080" t="str">
            <v>December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  <cell r="U2081" t="str">
            <v>May</v>
          </cell>
          <cell r="V2081" t="str">
            <v>June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  <cell r="U2082" t="str">
            <v>October</v>
          </cell>
          <cell r="V2082" t="str">
            <v>November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  <cell r="U2083" t="str">
            <v>April</v>
          </cell>
          <cell r="V2083" t="str">
            <v>May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  <cell r="U2084" t="str">
            <v>September</v>
          </cell>
          <cell r="V2084" t="str">
            <v>November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  <cell r="U2085" t="str">
            <v>May</v>
          </cell>
          <cell r="V2085" t="str">
            <v>June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  <cell r="U2086" t="str">
            <v>April</v>
          </cell>
          <cell r="V2086" t="str">
            <v>May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  <cell r="U2087" t="str">
            <v>June</v>
          </cell>
          <cell r="V2087" t="str">
            <v>July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  <cell r="U2088" t="str">
            <v>November</v>
          </cell>
          <cell r="V2088" t="str">
            <v>December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  <cell r="U2089" t="str">
            <v>August</v>
          </cell>
          <cell r="V2089" t="str">
            <v>September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  <cell r="U2090" t="str">
            <v>August</v>
          </cell>
          <cell r="V2090" t="str">
            <v>September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  <cell r="U2091" t="str">
            <v>June</v>
          </cell>
          <cell r="V2091" t="str">
            <v>August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  <cell r="U2092" t="str">
            <v>January</v>
          </cell>
          <cell r="V2092" t="str">
            <v>February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  <cell r="U2093" t="str">
            <v>January</v>
          </cell>
          <cell r="V2093" t="str">
            <v>March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  <cell r="U2094" t="str">
            <v>August</v>
          </cell>
          <cell r="V2094" t="str">
            <v>October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  <cell r="U2095" t="str">
            <v>October</v>
          </cell>
          <cell r="V2095" t="str">
            <v>December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  <cell r="U2096" t="str">
            <v>January</v>
          </cell>
          <cell r="V2096" t="str">
            <v>March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  <cell r="U2097" t="str">
            <v>August</v>
          </cell>
          <cell r="V2097" t="str">
            <v>October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  <cell r="U2098" t="str">
            <v>October</v>
          </cell>
          <cell r="V2098" t="str">
            <v>October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  <cell r="U2099" t="str">
            <v>October</v>
          </cell>
          <cell r="V2099" t="str">
            <v>December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  <cell r="U2100" t="str">
            <v>February</v>
          </cell>
          <cell r="V2100" t="str">
            <v>March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  <cell r="U2101" t="str">
            <v>June</v>
          </cell>
          <cell r="V2101" t="str">
            <v>July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  <cell r="U2102" t="str">
            <v>June</v>
          </cell>
          <cell r="V2102" t="str">
            <v>June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  <cell r="U2103" t="str">
            <v>December</v>
          </cell>
          <cell r="V2103" t="str">
            <v>February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  <cell r="U2104" t="str">
            <v>April</v>
          </cell>
          <cell r="V2104" t="str">
            <v>May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  <cell r="U2105" t="str">
            <v>October</v>
          </cell>
          <cell r="V2105" t="str">
            <v>November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  <cell r="U2106" t="str">
            <v>April</v>
          </cell>
          <cell r="V2106" t="str">
            <v>May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  <cell r="U2107" t="str">
            <v>November</v>
          </cell>
          <cell r="V2107" t="str">
            <v>November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  <cell r="U2108" t="str">
            <v>December</v>
          </cell>
          <cell r="V2108" t="str">
            <v>January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  <cell r="U2109" t="str">
            <v>October</v>
          </cell>
          <cell r="V2109" t="str">
            <v>November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  <cell r="U2110" t="str">
            <v>August</v>
          </cell>
          <cell r="V2110" t="str">
            <v>September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  <cell r="U2111" t="str">
            <v>June</v>
          </cell>
          <cell r="V2111" t="str">
            <v>July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  <cell r="U2112" t="str">
            <v>April</v>
          </cell>
          <cell r="V2112" t="str">
            <v>May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  <cell r="U2113" t="str">
            <v>June</v>
          </cell>
          <cell r="V2113" t="str">
            <v>August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  <cell r="U2114" t="str">
            <v>April</v>
          </cell>
          <cell r="V2114" t="str">
            <v>April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  <cell r="U2115" t="str">
            <v>August</v>
          </cell>
          <cell r="V2115" t="str">
            <v>September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  <cell r="U2116" t="str">
            <v>October</v>
          </cell>
          <cell r="V2116" t="str">
            <v>December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  <cell r="U2117" t="str">
            <v>January</v>
          </cell>
          <cell r="V2117" t="str">
            <v>February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  <cell r="U2118" t="str">
            <v>August</v>
          </cell>
          <cell r="V2118" t="str">
            <v>October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  <cell r="U2119" t="str">
            <v>October</v>
          </cell>
          <cell r="V2119" t="str">
            <v>October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  <cell r="U2120" t="str">
            <v>June</v>
          </cell>
          <cell r="V2120" t="str">
            <v>July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  <cell r="U2121" t="str">
            <v>July</v>
          </cell>
          <cell r="V2121" t="str">
            <v>August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  <cell r="U2122" t="str">
            <v>November</v>
          </cell>
          <cell r="V2122" t="str">
            <v>January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  <cell r="U2123" t="str">
            <v>December</v>
          </cell>
          <cell r="V2123" t="str">
            <v>January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  <cell r="U2124" t="str">
            <v>December</v>
          </cell>
          <cell r="V2124" t="str">
            <v>January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  <cell r="U2125" t="str">
            <v>January</v>
          </cell>
          <cell r="V2125" t="str">
            <v>March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  <cell r="U2126" t="str">
            <v>October</v>
          </cell>
          <cell r="V2126" t="str">
            <v>November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  <cell r="U2127" t="str">
            <v>July</v>
          </cell>
          <cell r="V2127" t="str">
            <v>August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  <cell r="U2128" t="str">
            <v>November</v>
          </cell>
          <cell r="V2128" t="str">
            <v>December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  <cell r="U2129" t="str">
            <v>February</v>
          </cell>
          <cell r="V2129" t="str">
            <v>March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  <cell r="U2130" t="str">
            <v>July</v>
          </cell>
          <cell r="V2130" t="str">
            <v>September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  <cell r="U2131" t="str">
            <v>February</v>
          </cell>
          <cell r="V2131" t="str">
            <v>March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  <cell r="U2132" t="str">
            <v>July</v>
          </cell>
          <cell r="V2132" t="str">
            <v>August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  <cell r="U2133" t="str">
            <v>June</v>
          </cell>
          <cell r="V2133" t="str">
            <v>July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  <cell r="U2134" t="str">
            <v>January</v>
          </cell>
          <cell r="V2134" t="str">
            <v>February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  <cell r="U2135" t="str">
            <v>March</v>
          </cell>
          <cell r="V2135" t="str">
            <v>April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  <cell r="U2136" t="str">
            <v>March</v>
          </cell>
          <cell r="V2136" t="str">
            <v>April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  <cell r="U2137" t="str">
            <v>September</v>
          </cell>
          <cell r="V2137" t="str">
            <v>October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  <cell r="U2138" t="str">
            <v>September</v>
          </cell>
          <cell r="V2138" t="str">
            <v>October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  <cell r="U2139" t="str">
            <v>November</v>
          </cell>
          <cell r="V2139" t="str">
            <v>December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  <cell r="U2140" t="str">
            <v>October</v>
          </cell>
          <cell r="V2140" t="str">
            <v>November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  <cell r="U2141" t="str">
            <v>October</v>
          </cell>
          <cell r="V2141" t="str">
            <v>November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  <cell r="U2142" t="str">
            <v>December</v>
          </cell>
          <cell r="V2142" t="str">
            <v>January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  <cell r="U2143" t="str">
            <v>October</v>
          </cell>
          <cell r="V2143" t="str">
            <v>November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  <cell r="U2144" t="str">
            <v>December</v>
          </cell>
          <cell r="V2144" t="str">
            <v>December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  <cell r="U2145" t="str">
            <v>June</v>
          </cell>
          <cell r="V2145" t="str">
            <v>July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  <cell r="U2146" t="str">
            <v>August</v>
          </cell>
          <cell r="V2146" t="str">
            <v>September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  <cell r="U2147" t="str">
            <v>October</v>
          </cell>
          <cell r="V2147" t="str">
            <v>November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  <cell r="U2148" t="str">
            <v>January</v>
          </cell>
          <cell r="V2148" t="str">
            <v>February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  <cell r="U2149" t="str">
            <v>October</v>
          </cell>
          <cell r="V2149" t="str">
            <v>November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  <cell r="U2150" t="str">
            <v>March</v>
          </cell>
          <cell r="V2150" t="str">
            <v>April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  <cell r="U2151" t="str">
            <v>June</v>
          </cell>
          <cell r="V2151" t="str">
            <v>July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  <cell r="U2152" t="str">
            <v>June</v>
          </cell>
          <cell r="V2152" t="str">
            <v>July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  <cell r="U2153" t="str">
            <v>May</v>
          </cell>
          <cell r="V2153" t="str">
            <v>June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  <cell r="U2154" t="str">
            <v>February</v>
          </cell>
          <cell r="V2154" t="str">
            <v>March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  <cell r="U2155" t="str">
            <v>December</v>
          </cell>
          <cell r="V2155" t="str">
            <v>January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  <cell r="U2156" t="str">
            <v>January</v>
          </cell>
          <cell r="V2156" t="str">
            <v>January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  <cell r="U2157" t="str">
            <v>March</v>
          </cell>
          <cell r="V2157" t="str">
            <v>March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  <cell r="U2158" t="str">
            <v>August</v>
          </cell>
          <cell r="V2158" t="str">
            <v>September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  <cell r="U2159" t="str">
            <v>November</v>
          </cell>
          <cell r="V2159" t="str">
            <v>December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  <cell r="U2160" t="str">
            <v>December</v>
          </cell>
          <cell r="V2160" t="str">
            <v>February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  <cell r="U2161" t="str">
            <v>June</v>
          </cell>
          <cell r="V2161" t="str">
            <v>July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  <cell r="U2162" t="str">
            <v>April</v>
          </cell>
          <cell r="V2162" t="str">
            <v>May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  <cell r="U2163" t="str">
            <v>August</v>
          </cell>
          <cell r="V2163" t="str">
            <v>September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  <cell r="U2164" t="str">
            <v>June</v>
          </cell>
          <cell r="V2164" t="str">
            <v>July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  <cell r="U2165" t="str">
            <v>April</v>
          </cell>
          <cell r="V2165" t="str">
            <v>June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  <cell r="U2166" t="str">
            <v>May</v>
          </cell>
          <cell r="V2166" t="str">
            <v>June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  <cell r="U2167" t="str">
            <v>March</v>
          </cell>
          <cell r="V2167" t="str">
            <v>April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  <cell r="U2168" t="str">
            <v>October</v>
          </cell>
          <cell r="V2168" t="str">
            <v>December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  <cell r="U2169" t="str">
            <v>September</v>
          </cell>
          <cell r="V2169" t="str">
            <v>September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  <cell r="U2170" t="str">
            <v>January</v>
          </cell>
          <cell r="V2170" t="str">
            <v>February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  <cell r="U2171" t="str">
            <v>February</v>
          </cell>
          <cell r="V2171" t="str">
            <v>March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  <cell r="U2172" t="str">
            <v>July</v>
          </cell>
          <cell r="V2172" t="str">
            <v>August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  <cell r="U2173" t="str">
            <v>May</v>
          </cell>
          <cell r="V2173" t="str">
            <v>June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  <cell r="U2174" t="str">
            <v>March</v>
          </cell>
          <cell r="V2174" t="str">
            <v>April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  <cell r="U2175" t="str">
            <v>August</v>
          </cell>
          <cell r="V2175" t="str">
            <v>September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  <cell r="U2176" t="str">
            <v>April</v>
          </cell>
          <cell r="V2176" t="str">
            <v>May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  <cell r="U2177" t="str">
            <v>July</v>
          </cell>
          <cell r="V2177" t="str">
            <v>July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  <cell r="U2178" t="str">
            <v>April</v>
          </cell>
          <cell r="V2178" t="str">
            <v>May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  <cell r="U2179" t="str">
            <v>May</v>
          </cell>
          <cell r="V2179" t="str">
            <v>June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  <cell r="U2180" t="str">
            <v>December</v>
          </cell>
          <cell r="V2180" t="str">
            <v>January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  <cell r="U2181" t="str">
            <v>March</v>
          </cell>
          <cell r="V2181" t="str">
            <v>April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  <cell r="U2182" t="str">
            <v>October</v>
          </cell>
          <cell r="V2182" t="str">
            <v>November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  <cell r="U2183" t="str">
            <v>February</v>
          </cell>
          <cell r="V2183" t="str">
            <v>February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  <cell r="U2184" t="str">
            <v>August</v>
          </cell>
          <cell r="V2184" t="str">
            <v>October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  <cell r="U2185" t="str">
            <v>January</v>
          </cell>
          <cell r="V2185" t="str">
            <v>February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  <cell r="U2186" t="str">
            <v>January</v>
          </cell>
          <cell r="V2186" t="str">
            <v>January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  <cell r="U2187" t="str">
            <v>February</v>
          </cell>
          <cell r="V2187" t="str">
            <v>March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  <cell r="U2188" t="str">
            <v>August</v>
          </cell>
          <cell r="V2188" t="str">
            <v>September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  <cell r="U2189" t="str">
            <v>March</v>
          </cell>
          <cell r="V2189" t="str">
            <v>April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  <cell r="U2190" t="str">
            <v>September</v>
          </cell>
          <cell r="V2190" t="str">
            <v>October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  <cell r="U2191" t="str">
            <v>April</v>
          </cell>
          <cell r="V2191" t="str">
            <v>April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  <cell r="U2192" t="str">
            <v>February</v>
          </cell>
          <cell r="V2192" t="str">
            <v>March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  <cell r="U2193" t="str">
            <v>February</v>
          </cell>
          <cell r="V2193" t="str">
            <v>February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  <cell r="U2194" t="str">
            <v>November</v>
          </cell>
          <cell r="V2194" t="str">
            <v>December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  <cell r="U2195" t="str">
            <v>October</v>
          </cell>
          <cell r="V2195" t="str">
            <v>November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  <cell r="U2196" t="str">
            <v>February</v>
          </cell>
          <cell r="V2196" t="str">
            <v>March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  <cell r="U2197" t="str">
            <v>July</v>
          </cell>
          <cell r="V2197" t="str">
            <v>August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  <cell r="U2198" t="str">
            <v>November</v>
          </cell>
          <cell r="V2198" t="str">
            <v>December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  <cell r="U2199" t="str">
            <v>January</v>
          </cell>
          <cell r="V2199" t="str">
            <v>February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  <cell r="U2200" t="str">
            <v>October</v>
          </cell>
          <cell r="V2200" t="str">
            <v>November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  <cell r="U2201" t="str">
            <v>September</v>
          </cell>
          <cell r="V2201" t="str">
            <v>October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  <cell r="U2202" t="str">
            <v>June</v>
          </cell>
          <cell r="V2202" t="str">
            <v>July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  <cell r="U2203" t="str">
            <v>January</v>
          </cell>
          <cell r="V2203" t="str">
            <v>January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  <cell r="U2204" t="str">
            <v>October</v>
          </cell>
          <cell r="V2204" t="str">
            <v>November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  <cell r="U2205" t="str">
            <v>August</v>
          </cell>
          <cell r="V2205" t="str">
            <v>September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  <cell r="U2206" t="str">
            <v>February</v>
          </cell>
          <cell r="V2206" t="str">
            <v>March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  <cell r="U2207" t="str">
            <v>May</v>
          </cell>
          <cell r="V2207" t="str">
            <v>June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  <cell r="U2208" t="str">
            <v>March</v>
          </cell>
          <cell r="V2208" t="str">
            <v>April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  <cell r="U2209" t="str">
            <v>October</v>
          </cell>
          <cell r="V2209" t="str">
            <v>November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  <cell r="U2210" t="str">
            <v>February</v>
          </cell>
          <cell r="V2210" t="str">
            <v>April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  <cell r="U2211" t="str">
            <v>April</v>
          </cell>
          <cell r="V2211" t="str">
            <v>April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  <cell r="U2212" t="str">
            <v>February</v>
          </cell>
          <cell r="V2212" t="str">
            <v>April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  <cell r="U2213" t="str">
            <v>March</v>
          </cell>
          <cell r="V2213" t="str">
            <v>April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  <cell r="U2214" t="str">
            <v>October</v>
          </cell>
          <cell r="V2214" t="str">
            <v>November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  <cell r="U2215" t="str">
            <v>April</v>
          </cell>
          <cell r="V2215" t="str">
            <v>May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  <cell r="U2216" t="str">
            <v>January</v>
          </cell>
          <cell r="V2216" t="str">
            <v>February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  <cell r="U2217" t="str">
            <v>February</v>
          </cell>
          <cell r="V2217" t="str">
            <v>March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  <cell r="U2218" t="str">
            <v>July</v>
          </cell>
          <cell r="V2218" t="str">
            <v>July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  <cell r="U2219" t="str">
            <v>October</v>
          </cell>
          <cell r="V2219" t="str">
            <v>November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  <cell r="U2220" t="str">
            <v>August</v>
          </cell>
          <cell r="V2220" t="str">
            <v>August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  <cell r="U2221" t="str">
            <v>July</v>
          </cell>
          <cell r="V2221" t="str">
            <v>August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  <cell r="U2222" t="str">
            <v>June</v>
          </cell>
          <cell r="V2222" t="str">
            <v>July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  <cell r="U2223" t="str">
            <v>March</v>
          </cell>
          <cell r="V2223" t="str">
            <v>April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  <cell r="U2224" t="str">
            <v>December</v>
          </cell>
          <cell r="V2224" t="str">
            <v>January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  <cell r="U2225" t="str">
            <v>May</v>
          </cell>
          <cell r="V2225" t="str">
            <v>June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  <cell r="U2226" t="str">
            <v>October</v>
          </cell>
          <cell r="V2226" t="str">
            <v>October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  <cell r="U2227" t="str">
            <v>August</v>
          </cell>
          <cell r="V2227" t="str">
            <v>September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  <cell r="U2228" t="str">
            <v>January</v>
          </cell>
          <cell r="V2228" t="str">
            <v>February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  <cell r="U2229" t="str">
            <v>October</v>
          </cell>
          <cell r="V2229" t="str">
            <v>November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  <cell r="U2230" t="str">
            <v>July</v>
          </cell>
          <cell r="V2230" t="str">
            <v>August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  <cell r="U2231" t="str">
            <v>July</v>
          </cell>
          <cell r="V2231" t="str">
            <v>September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  <cell r="U2232" t="str">
            <v>March</v>
          </cell>
          <cell r="V2232" t="str">
            <v>April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  <cell r="U2233" t="str">
            <v>May</v>
          </cell>
          <cell r="V2233" t="str">
            <v>June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  <cell r="U2234" t="str">
            <v>June</v>
          </cell>
          <cell r="V2234" t="str">
            <v>July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  <cell r="U2235" t="str">
            <v>November</v>
          </cell>
          <cell r="V2235" t="str">
            <v>December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  <cell r="U2236" t="str">
            <v>December</v>
          </cell>
          <cell r="V2236" t="str">
            <v>January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  <cell r="U2237" t="str">
            <v>February</v>
          </cell>
          <cell r="V2237" t="str">
            <v>March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  <cell r="U2238" t="str">
            <v>January</v>
          </cell>
          <cell r="V2238" t="str">
            <v>February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  <cell r="U2239" t="str">
            <v>October</v>
          </cell>
          <cell r="V2239" t="str">
            <v>November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  <cell r="U2240" t="str">
            <v>February</v>
          </cell>
          <cell r="V2240" t="str">
            <v>March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  <cell r="U2241" t="str">
            <v>October</v>
          </cell>
          <cell r="V2241" t="str">
            <v>December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  <cell r="U2242" t="str">
            <v>March</v>
          </cell>
          <cell r="V2242" t="str">
            <v>April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  <cell r="U2243" t="str">
            <v>January</v>
          </cell>
          <cell r="V2243" t="str">
            <v>March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  <cell r="U2244" t="str">
            <v>October</v>
          </cell>
          <cell r="V2244" t="str">
            <v>November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  <cell r="U2245" t="str">
            <v>March</v>
          </cell>
          <cell r="V2245" t="str">
            <v>March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  <cell r="U2246" t="str">
            <v>October</v>
          </cell>
          <cell r="V2246" t="str">
            <v>October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  <cell r="U2247" t="str">
            <v>January</v>
          </cell>
          <cell r="V2247" t="str">
            <v>February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  <cell r="U2248" t="str">
            <v>August</v>
          </cell>
          <cell r="V2248" t="str">
            <v>September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  <cell r="U2249" t="str">
            <v>July</v>
          </cell>
          <cell r="V2249" t="str">
            <v>July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  <cell r="U2250" t="str">
            <v>November</v>
          </cell>
          <cell r="V2250" t="str">
            <v>December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  <cell r="U2251" t="str">
            <v>March</v>
          </cell>
          <cell r="V2251" t="str">
            <v>April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  <cell r="U2252" t="str">
            <v>November</v>
          </cell>
          <cell r="V2252" t="str">
            <v>December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  <cell r="U2253" t="str">
            <v>July</v>
          </cell>
          <cell r="V2253" t="str">
            <v>August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  <cell r="U2254" t="str">
            <v>July</v>
          </cell>
          <cell r="V2254" t="str">
            <v>August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  <cell r="U2255" t="str">
            <v>October</v>
          </cell>
          <cell r="V2255" t="str">
            <v>November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  <cell r="U2256" t="str">
            <v>January</v>
          </cell>
          <cell r="V2256" t="str">
            <v>January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  <cell r="U2257" t="str">
            <v>April</v>
          </cell>
          <cell r="V2257" t="str">
            <v>May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  <cell r="U2258" t="str">
            <v>November</v>
          </cell>
          <cell r="V2258" t="str">
            <v>November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  <cell r="U2259" t="str">
            <v>May</v>
          </cell>
          <cell r="V2259" t="str">
            <v>June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  <cell r="U2260" t="str">
            <v>May</v>
          </cell>
          <cell r="V2260" t="str">
            <v>June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  <cell r="U2261" t="str">
            <v>November</v>
          </cell>
          <cell r="V2261" t="str">
            <v>December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  <cell r="U2262" t="str">
            <v>February</v>
          </cell>
          <cell r="V2262" t="str">
            <v>March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  <cell r="U2263" t="str">
            <v>January</v>
          </cell>
          <cell r="V2263" t="str">
            <v>February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  <cell r="U2264" t="str">
            <v>October</v>
          </cell>
          <cell r="V2264" t="str">
            <v>November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  <cell r="U2265" t="str">
            <v>January</v>
          </cell>
          <cell r="V2265" t="str">
            <v>January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  <cell r="U2266" t="str">
            <v>May</v>
          </cell>
          <cell r="V2266" t="str">
            <v>May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  <cell r="U2267" t="str">
            <v>November</v>
          </cell>
          <cell r="V2267" t="str">
            <v>November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  <cell r="U2268" t="str">
            <v>April</v>
          </cell>
          <cell r="V2268" t="str">
            <v>April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  <cell r="U2269" t="str">
            <v>November</v>
          </cell>
          <cell r="V2269" t="str">
            <v>December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  <cell r="U2270" t="str">
            <v>February</v>
          </cell>
          <cell r="V2270" t="str">
            <v>March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  <cell r="U2271" t="str">
            <v>February</v>
          </cell>
          <cell r="V2271" t="str">
            <v>March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  <cell r="U2272" t="str">
            <v>December</v>
          </cell>
          <cell r="V2272" t="str">
            <v>January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  <cell r="U2273" t="str">
            <v>November</v>
          </cell>
          <cell r="V2273" t="str">
            <v>December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  <cell r="U2274" t="str">
            <v>November</v>
          </cell>
          <cell r="V2274" t="str">
            <v>December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  <cell r="U2275" t="str">
            <v>February</v>
          </cell>
          <cell r="V2275" t="str">
            <v>March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  <cell r="U2276" t="str">
            <v>January</v>
          </cell>
          <cell r="V2276" t="str">
            <v>February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  <cell r="U2277" t="str">
            <v>November</v>
          </cell>
          <cell r="V2277" t="str">
            <v>December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  <cell r="U2278" t="str">
            <v>December</v>
          </cell>
          <cell r="V2278" t="str">
            <v>January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  <cell r="U2279" t="str">
            <v>January</v>
          </cell>
          <cell r="V2279" t="str">
            <v>February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  <cell r="U2280" t="str">
            <v>November</v>
          </cell>
          <cell r="V2280" t="str">
            <v>January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  <cell r="U2281" t="str">
            <v>January</v>
          </cell>
          <cell r="V2281" t="str">
            <v>February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  <cell r="U2282" t="str">
            <v>August</v>
          </cell>
          <cell r="V2282" t="str">
            <v>September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  <cell r="U2283" t="str">
            <v>May</v>
          </cell>
          <cell r="V2283" t="str">
            <v>July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  <cell r="U2284" t="str">
            <v>November</v>
          </cell>
          <cell r="V2284" t="str">
            <v>January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  <cell r="U2285" t="str">
            <v>March</v>
          </cell>
          <cell r="V2285" t="str">
            <v>May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  <cell r="U2286" t="str">
            <v>February</v>
          </cell>
          <cell r="V2286" t="str">
            <v>March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  <cell r="U2287" t="str">
            <v>May</v>
          </cell>
          <cell r="V2287" t="str">
            <v>June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  <cell r="U2288" t="str">
            <v>August</v>
          </cell>
          <cell r="V2288" t="str">
            <v>September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  <cell r="U2289" t="str">
            <v>June</v>
          </cell>
          <cell r="V2289" t="str">
            <v>June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  <cell r="U2290" t="str">
            <v>June</v>
          </cell>
          <cell r="V2290" t="str">
            <v>June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  <cell r="U2291" t="str">
            <v>October</v>
          </cell>
          <cell r="V2291" t="str">
            <v>December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  <cell r="U2292" t="str">
            <v>September</v>
          </cell>
          <cell r="V2292" t="str">
            <v>December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  <cell r="U2293" t="str">
            <v>March</v>
          </cell>
          <cell r="V2293" t="str">
            <v>April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  <cell r="U2294" t="str">
            <v>March</v>
          </cell>
          <cell r="V2294" t="str">
            <v>April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  <cell r="U2295" t="str">
            <v>August</v>
          </cell>
          <cell r="V2295" t="str">
            <v>September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  <cell r="U2296" t="str">
            <v>December</v>
          </cell>
          <cell r="V2296" t="str">
            <v>January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  <cell r="U2297" t="str">
            <v>December</v>
          </cell>
          <cell r="V2297" t="str">
            <v>January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  <cell r="U2298" t="str">
            <v>January</v>
          </cell>
          <cell r="V2298" t="str">
            <v>February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  <cell r="U2299" t="str">
            <v>February</v>
          </cell>
          <cell r="V2299" t="str">
            <v>March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  <cell r="U2300" t="str">
            <v>February</v>
          </cell>
          <cell r="V2300" t="str">
            <v>March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  <cell r="U2301" t="str">
            <v>January</v>
          </cell>
          <cell r="V2301" t="str">
            <v>February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  <cell r="U2302" t="str">
            <v>June</v>
          </cell>
          <cell r="V2302" t="str">
            <v>June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  <cell r="U2303" t="str">
            <v>May</v>
          </cell>
          <cell r="V2303" t="str">
            <v>June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  <cell r="U2304" t="str">
            <v>November</v>
          </cell>
          <cell r="V2304" t="str">
            <v>December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  <cell r="U2305" t="str">
            <v>November</v>
          </cell>
          <cell r="V2305" t="str">
            <v>December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  <cell r="U2306" t="str">
            <v>November</v>
          </cell>
          <cell r="V2306" t="str">
            <v>January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  <cell r="U2307" t="str">
            <v>July</v>
          </cell>
          <cell r="V2307" t="str">
            <v>August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  <cell r="U2308" t="str">
            <v>February</v>
          </cell>
          <cell r="V2308" t="str">
            <v>March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  <cell r="U2309" t="str">
            <v>April</v>
          </cell>
          <cell r="V2309" t="str">
            <v>May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  <cell r="U2310" t="str">
            <v>July</v>
          </cell>
          <cell r="V2310" t="str">
            <v>August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  <cell r="U2311" t="str">
            <v>February</v>
          </cell>
          <cell r="V2311" t="str">
            <v>March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  <cell r="U2312" t="str">
            <v>February</v>
          </cell>
          <cell r="V2312" t="str">
            <v>March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  <cell r="U2313" t="str">
            <v>April</v>
          </cell>
          <cell r="V2313" t="str">
            <v>May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  <cell r="U2314" t="str">
            <v>March</v>
          </cell>
          <cell r="V2314" t="str">
            <v>April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  <cell r="U2315" t="str">
            <v>April</v>
          </cell>
          <cell r="V2315" t="str">
            <v>May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  <cell r="U2316" t="str">
            <v>May</v>
          </cell>
          <cell r="V2316" t="str">
            <v>June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  <cell r="U2317" t="str">
            <v>April</v>
          </cell>
          <cell r="V2317" t="str">
            <v>May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  <cell r="U2318" t="str">
            <v>September</v>
          </cell>
          <cell r="V2318" t="str">
            <v>December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  <cell r="U2319" t="str">
            <v>January</v>
          </cell>
          <cell r="V2319" t="str">
            <v>February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  <cell r="U2320" t="str">
            <v>August</v>
          </cell>
          <cell r="V2320" t="str">
            <v>September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  <cell r="U2321" t="str">
            <v>November</v>
          </cell>
          <cell r="V2321" t="str">
            <v>December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  <cell r="U2322" t="str">
            <v>February</v>
          </cell>
          <cell r="V2322" t="str">
            <v>April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  <cell r="U2323" t="str">
            <v>March</v>
          </cell>
          <cell r="V2323" t="str">
            <v>April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  <cell r="U2324" t="str">
            <v>March</v>
          </cell>
          <cell r="V2324" t="str">
            <v>April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  <cell r="U2325" t="str">
            <v>March</v>
          </cell>
          <cell r="V2325" t="str">
            <v>March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  <cell r="U2326" t="str">
            <v>February</v>
          </cell>
          <cell r="V2326" t="str">
            <v>March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  <cell r="U2327" t="str">
            <v>February</v>
          </cell>
          <cell r="V2327" t="str">
            <v>March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  <cell r="U2328" t="str">
            <v>March</v>
          </cell>
          <cell r="V2328" t="str">
            <v>April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  <cell r="U2329" t="str">
            <v>July</v>
          </cell>
          <cell r="V2329" t="str">
            <v>August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  <cell r="U2330" t="str">
            <v>May</v>
          </cell>
          <cell r="V2330" t="str">
            <v>June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  <cell r="U2331" t="str">
            <v>June</v>
          </cell>
          <cell r="V2331" t="str">
            <v>July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  <cell r="U2332" t="str">
            <v>November</v>
          </cell>
          <cell r="V2332" t="str">
            <v>December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  <cell r="U2333" t="str">
            <v>July</v>
          </cell>
          <cell r="V2333" t="str">
            <v>August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  <cell r="U2334" t="str">
            <v>January</v>
          </cell>
          <cell r="V2334" t="str">
            <v>February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  <cell r="U2335" t="str">
            <v>May</v>
          </cell>
          <cell r="V2335" t="str">
            <v>May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  <cell r="U2336" t="str">
            <v>October</v>
          </cell>
          <cell r="V2336" t="str">
            <v>November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  <cell r="U2337" t="str">
            <v>May</v>
          </cell>
          <cell r="V2337" t="str">
            <v>June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  <cell r="U2338" t="str">
            <v>January</v>
          </cell>
          <cell r="V2338" t="str">
            <v>March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  <cell r="U2339" t="str">
            <v>May</v>
          </cell>
          <cell r="V2339" t="str">
            <v>June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  <cell r="U2340" t="str">
            <v>May</v>
          </cell>
          <cell r="V2340" t="str">
            <v>June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  <cell r="U2341" t="str">
            <v>November</v>
          </cell>
          <cell r="V2341" t="str">
            <v>December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  <cell r="U2342" t="str">
            <v>September</v>
          </cell>
          <cell r="V2342" t="str">
            <v>October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  <cell r="U2343" t="str">
            <v>June</v>
          </cell>
          <cell r="V2343" t="str">
            <v>July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  <cell r="U2344" t="str">
            <v>September</v>
          </cell>
          <cell r="V2344" t="str">
            <v>October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  <cell r="U2345" t="str">
            <v>November</v>
          </cell>
          <cell r="V2345" t="str">
            <v>January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  <cell r="U2346" t="str">
            <v>May</v>
          </cell>
          <cell r="V2346" t="str">
            <v>June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  <cell r="U2347" t="str">
            <v>February</v>
          </cell>
          <cell r="V2347" t="str">
            <v>March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  <cell r="U2348" t="str">
            <v>September</v>
          </cell>
          <cell r="V2348" t="str">
            <v>October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  <cell r="U2349" t="str">
            <v>July</v>
          </cell>
          <cell r="V2349" t="str">
            <v>August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  <cell r="U2350" t="str">
            <v>December</v>
          </cell>
          <cell r="V2350" t="str">
            <v>February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  <cell r="U2351" t="str">
            <v>July</v>
          </cell>
          <cell r="V2351" t="str">
            <v>August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  <cell r="U2352" t="str">
            <v>December</v>
          </cell>
          <cell r="V2352" t="str">
            <v>January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  <cell r="U2353" t="str">
            <v>March</v>
          </cell>
          <cell r="V2353" t="str">
            <v>April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  <cell r="U2354" t="str">
            <v>April</v>
          </cell>
          <cell r="V2354" t="str">
            <v>June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  <cell r="U2355" t="str">
            <v>April</v>
          </cell>
          <cell r="V2355" t="str">
            <v>April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  <cell r="U2356" t="str">
            <v>November</v>
          </cell>
          <cell r="V2356" t="str">
            <v>January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  <cell r="U2357" t="str">
            <v>April</v>
          </cell>
          <cell r="V2357" t="str">
            <v>May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  <cell r="U2358" t="str">
            <v>May</v>
          </cell>
          <cell r="V2358" t="str">
            <v>June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  <cell r="U2359" t="str">
            <v>September</v>
          </cell>
          <cell r="V2359" t="str">
            <v>October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  <cell r="U2360" t="str">
            <v>December</v>
          </cell>
          <cell r="V2360" t="str">
            <v>January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  <cell r="U2361" t="str">
            <v>June</v>
          </cell>
          <cell r="V2361" t="str">
            <v>August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  <cell r="U2362" t="str">
            <v>January</v>
          </cell>
          <cell r="V2362" t="str">
            <v>February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  <cell r="U2363" t="str">
            <v>April</v>
          </cell>
          <cell r="V2363" t="str">
            <v>April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  <cell r="U2364" t="str">
            <v>November</v>
          </cell>
          <cell r="V2364" t="str">
            <v>December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  <cell r="U2365" t="str">
            <v>November</v>
          </cell>
          <cell r="V2365" t="str">
            <v>December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  <cell r="U2366" t="str">
            <v>September</v>
          </cell>
          <cell r="V2366" t="str">
            <v>October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  <cell r="U2367" t="str">
            <v>December</v>
          </cell>
          <cell r="V2367" t="str">
            <v>January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  <cell r="U2368" t="str">
            <v>September</v>
          </cell>
          <cell r="V2368" t="str">
            <v>October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  <cell r="U2369" t="str">
            <v>February</v>
          </cell>
          <cell r="V2369" t="str">
            <v>April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  <cell r="U2370" t="str">
            <v>February</v>
          </cell>
          <cell r="V2370" t="str">
            <v>April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  <cell r="U2371" t="str">
            <v>January</v>
          </cell>
          <cell r="V2371" t="str">
            <v>February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  <cell r="U2372" t="str">
            <v>November</v>
          </cell>
          <cell r="V2372" t="str">
            <v>December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  <cell r="U2373" t="str">
            <v>May</v>
          </cell>
          <cell r="V2373" t="str">
            <v>June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  <cell r="U2374" t="str">
            <v>March</v>
          </cell>
          <cell r="V2374" t="str">
            <v>April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  <cell r="U2375" t="str">
            <v>July</v>
          </cell>
          <cell r="V2375" t="str">
            <v>August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  <cell r="U2376" t="str">
            <v>January</v>
          </cell>
          <cell r="V2376" t="str">
            <v>February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  <cell r="U2377" t="str">
            <v>August</v>
          </cell>
          <cell r="V2377" t="str">
            <v>September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  <cell r="U2378" t="str">
            <v>November</v>
          </cell>
          <cell r="V2378" t="str">
            <v>December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  <cell r="U2379" t="str">
            <v>October</v>
          </cell>
          <cell r="V2379" t="str">
            <v>November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  <cell r="U2380" t="str">
            <v>July</v>
          </cell>
          <cell r="V2380" t="str">
            <v>August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  <cell r="U2381" t="str">
            <v>August</v>
          </cell>
          <cell r="V2381" t="str">
            <v>October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  <cell r="U2382" t="str">
            <v>September</v>
          </cell>
          <cell r="V2382" t="str">
            <v>October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  <cell r="U2383" t="str">
            <v>March</v>
          </cell>
          <cell r="V2383" t="str">
            <v>April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  <cell r="U2384" t="str">
            <v>July</v>
          </cell>
          <cell r="V2384" t="str">
            <v>August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  <cell r="U2385" t="str">
            <v>January</v>
          </cell>
          <cell r="V2385" t="str">
            <v>February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  <cell r="U2386" t="str">
            <v>October</v>
          </cell>
          <cell r="V2386" t="str">
            <v>November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  <cell r="U2387" t="str">
            <v>July</v>
          </cell>
          <cell r="V2387" t="str">
            <v>August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  <cell r="U2388" t="str">
            <v>November</v>
          </cell>
          <cell r="V2388" t="str">
            <v>January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  <cell r="U2389" t="str">
            <v>June</v>
          </cell>
          <cell r="V2389" t="str">
            <v>July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  <cell r="U2390" t="str">
            <v>December</v>
          </cell>
          <cell r="V2390" t="str">
            <v>January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  <cell r="U2391" t="str">
            <v>June</v>
          </cell>
          <cell r="V2391" t="str">
            <v>July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  <cell r="U2392" t="str">
            <v>November</v>
          </cell>
          <cell r="V2392" t="str">
            <v>January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  <cell r="U2393" t="str">
            <v>March</v>
          </cell>
          <cell r="V2393" t="str">
            <v>March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  <cell r="U2394" t="str">
            <v>September</v>
          </cell>
          <cell r="V2394" t="str">
            <v>October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  <cell r="U2395" t="str">
            <v>July</v>
          </cell>
          <cell r="V2395" t="str">
            <v>August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  <cell r="U2396" t="str">
            <v>January</v>
          </cell>
          <cell r="V2396" t="str">
            <v>February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  <cell r="U2397" t="str">
            <v>December</v>
          </cell>
          <cell r="V2397" t="str">
            <v>January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  <cell r="U2398" t="str">
            <v>September</v>
          </cell>
          <cell r="V2398" t="str">
            <v>October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  <cell r="U2399" t="str">
            <v>December</v>
          </cell>
          <cell r="V2399" t="str">
            <v>January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  <cell r="U2400" t="str">
            <v>June</v>
          </cell>
          <cell r="V2400" t="str">
            <v>July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  <cell r="U2401" t="str">
            <v>November</v>
          </cell>
          <cell r="V2401" t="str">
            <v>December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  <cell r="U2402" t="str">
            <v>March</v>
          </cell>
          <cell r="V2402" t="str">
            <v>April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  <cell r="U2403" t="str">
            <v>January</v>
          </cell>
          <cell r="V2403" t="str">
            <v>March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  <cell r="U2404" t="str">
            <v>April</v>
          </cell>
          <cell r="V2404" t="str">
            <v>May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  <cell r="U2405" t="str">
            <v>January</v>
          </cell>
          <cell r="V2405" t="str">
            <v>March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  <cell r="U2406" t="str">
            <v>December</v>
          </cell>
          <cell r="V2406" t="str">
            <v>January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  <cell r="U2407" t="str">
            <v>August</v>
          </cell>
          <cell r="V2407" t="str">
            <v>September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  <cell r="U2408" t="str">
            <v>December</v>
          </cell>
          <cell r="V2408" t="str">
            <v>January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  <cell r="U2409" t="str">
            <v>March</v>
          </cell>
          <cell r="V2409" t="str">
            <v>April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  <cell r="U2410" t="str">
            <v>October</v>
          </cell>
          <cell r="V2410" t="str">
            <v>November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  <cell r="U2411" t="str">
            <v>July</v>
          </cell>
          <cell r="V2411" t="str">
            <v>August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  <cell r="U2412" t="str">
            <v>August</v>
          </cell>
          <cell r="V2412" t="str">
            <v>September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  <cell r="U2413" t="str">
            <v>July</v>
          </cell>
          <cell r="V2413" t="str">
            <v>August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  <cell r="U2414" t="str">
            <v>October</v>
          </cell>
          <cell r="V2414" t="str">
            <v>November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  <cell r="U2415" t="str">
            <v>May</v>
          </cell>
          <cell r="V2415" t="str">
            <v>May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  <cell r="U2416" t="str">
            <v>July</v>
          </cell>
          <cell r="V2416" t="str">
            <v>August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  <cell r="U2417" t="str">
            <v>June</v>
          </cell>
          <cell r="V2417" t="str">
            <v>July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  <cell r="U2418" t="str">
            <v>January</v>
          </cell>
          <cell r="V2418" t="str">
            <v>March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  <cell r="U2419" t="str">
            <v>July</v>
          </cell>
          <cell r="V2419" t="str">
            <v>August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  <cell r="U2420" t="str">
            <v>January</v>
          </cell>
          <cell r="V2420" t="str">
            <v>March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  <cell r="U2421" t="str">
            <v>December</v>
          </cell>
          <cell r="V2421" t="str">
            <v>February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  <cell r="U2422" t="str">
            <v>September</v>
          </cell>
          <cell r="V2422" t="str">
            <v>November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  <cell r="U2423" t="str">
            <v>January</v>
          </cell>
          <cell r="V2423" t="str">
            <v>February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  <cell r="U2424" t="str">
            <v>February</v>
          </cell>
          <cell r="V2424" t="str">
            <v>March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  <cell r="U2425" t="str">
            <v>December</v>
          </cell>
          <cell r="V2425" t="str">
            <v>December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  <cell r="U2426" t="str">
            <v>September</v>
          </cell>
          <cell r="V2426" t="str">
            <v>October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  <cell r="U2427" t="str">
            <v>May</v>
          </cell>
          <cell r="V2427" t="str">
            <v>May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  <cell r="U2428" t="str">
            <v>June</v>
          </cell>
          <cell r="V2428" t="str">
            <v>August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  <cell r="U2429" t="str">
            <v>February</v>
          </cell>
          <cell r="V2429" t="str">
            <v>March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  <cell r="U2430" t="str">
            <v>February</v>
          </cell>
          <cell r="V2430" t="str">
            <v>March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  <cell r="U2431" t="str">
            <v>December</v>
          </cell>
          <cell r="V2431" t="str">
            <v>February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  <cell r="U2432" t="str">
            <v>January</v>
          </cell>
          <cell r="V2432" t="str">
            <v>February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  <cell r="U2433" t="str">
            <v>April</v>
          </cell>
          <cell r="V2433" t="str">
            <v>June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  <cell r="U2434" t="str">
            <v>February</v>
          </cell>
          <cell r="V2434" t="str">
            <v>March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  <cell r="U2435" t="str">
            <v>January</v>
          </cell>
          <cell r="V2435" t="str">
            <v>February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  <cell r="U2436" t="str">
            <v>June</v>
          </cell>
          <cell r="V2436" t="str">
            <v>August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  <cell r="U2437" t="str">
            <v>September</v>
          </cell>
          <cell r="V2437" t="str">
            <v>October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  <cell r="U2438" t="str">
            <v>November</v>
          </cell>
          <cell r="V2438" t="str">
            <v>January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  <cell r="U2439" t="str">
            <v>January</v>
          </cell>
          <cell r="V2439" t="str">
            <v>March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  <cell r="U2440" t="str">
            <v>October</v>
          </cell>
          <cell r="V2440" t="str">
            <v>December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  <cell r="U2441" t="str">
            <v>September</v>
          </cell>
          <cell r="V2441" t="str">
            <v>October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  <cell r="U2442" t="str">
            <v>January</v>
          </cell>
          <cell r="V2442" t="str">
            <v>February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  <cell r="U2443" t="str">
            <v>July</v>
          </cell>
          <cell r="V2443" t="str">
            <v>July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  <cell r="U2444" t="str">
            <v>February</v>
          </cell>
          <cell r="V2444" t="str">
            <v>March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  <cell r="U2445" t="str">
            <v>July</v>
          </cell>
          <cell r="V2445" t="str">
            <v>August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  <cell r="U2446" t="str">
            <v>April</v>
          </cell>
          <cell r="V2446" t="str">
            <v>May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  <cell r="U2447" t="str">
            <v>August</v>
          </cell>
          <cell r="V2447" t="str">
            <v>September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  <cell r="U2448" t="str">
            <v>October</v>
          </cell>
          <cell r="V2448" t="str">
            <v>November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  <cell r="U2449" t="str">
            <v>October</v>
          </cell>
          <cell r="V2449" t="str">
            <v>November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  <cell r="U2450" t="str">
            <v>August</v>
          </cell>
          <cell r="V2450" t="str">
            <v>August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  <cell r="U2451" t="str">
            <v>October</v>
          </cell>
          <cell r="V2451" t="str">
            <v>November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  <cell r="U2452" t="str">
            <v>September</v>
          </cell>
          <cell r="V2452" t="str">
            <v>October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  <cell r="U2453" t="str">
            <v>February</v>
          </cell>
          <cell r="V2453" t="str">
            <v>March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  <cell r="U2454" t="str">
            <v>November</v>
          </cell>
          <cell r="V2454" t="str">
            <v>December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  <cell r="U2455" t="str">
            <v>January</v>
          </cell>
          <cell r="V2455" t="str">
            <v>February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  <cell r="U2456" t="str">
            <v>February</v>
          </cell>
          <cell r="V2456" t="str">
            <v>March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  <cell r="U2457" t="str">
            <v>March</v>
          </cell>
          <cell r="V2457" t="str">
            <v>April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  <cell r="U2458" t="str">
            <v>January</v>
          </cell>
          <cell r="V2458" t="str">
            <v>February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  <cell r="U2459" t="str">
            <v>February</v>
          </cell>
          <cell r="V2459" t="str">
            <v>March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  <cell r="U2460" t="str">
            <v>May</v>
          </cell>
          <cell r="V2460" t="str">
            <v>June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  <cell r="U2461" t="str">
            <v>February</v>
          </cell>
          <cell r="V2461" t="str">
            <v>March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  <cell r="U2462" t="str">
            <v>November</v>
          </cell>
          <cell r="V2462" t="str">
            <v>January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  <cell r="U2463" t="str">
            <v>August</v>
          </cell>
          <cell r="V2463" t="str">
            <v>October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  <cell r="U2464" t="str">
            <v>June</v>
          </cell>
          <cell r="V2464" t="str">
            <v>July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  <cell r="U2465" t="str">
            <v>March</v>
          </cell>
          <cell r="V2465" t="str">
            <v>April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  <cell r="U2466" t="str">
            <v>September</v>
          </cell>
          <cell r="V2466" t="str">
            <v>September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  <cell r="U2467" t="str">
            <v>August</v>
          </cell>
          <cell r="V2467" t="str">
            <v>September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  <cell r="U2468" t="str">
            <v>April</v>
          </cell>
          <cell r="V2468" t="str">
            <v>May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  <cell r="U2469" t="str">
            <v>April</v>
          </cell>
          <cell r="V2469" t="str">
            <v>May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  <cell r="U2470" t="str">
            <v>September</v>
          </cell>
          <cell r="V2470" t="str">
            <v>October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  <cell r="U2471" t="str">
            <v>January</v>
          </cell>
          <cell r="V2471" t="str">
            <v>February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  <cell r="U2472" t="str">
            <v>April</v>
          </cell>
          <cell r="V2472" t="str">
            <v>May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  <cell r="U2473" t="str">
            <v>December</v>
          </cell>
          <cell r="V2473" t="str">
            <v>January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  <cell r="U2474" t="str">
            <v>June</v>
          </cell>
          <cell r="V2474" t="str">
            <v>September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  <cell r="U2475" t="str">
            <v>October</v>
          </cell>
          <cell r="V2475" t="str">
            <v>November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  <cell r="U2476" t="str">
            <v>August</v>
          </cell>
          <cell r="V2476" t="str">
            <v>October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  <cell r="U2477" t="str">
            <v>May</v>
          </cell>
          <cell r="V2477" t="str">
            <v>July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  <cell r="U2478" t="str">
            <v>October</v>
          </cell>
          <cell r="V2478" t="str">
            <v>November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  <cell r="U2479" t="str">
            <v>June</v>
          </cell>
          <cell r="V2479" t="str">
            <v>August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  <cell r="U2480" t="str">
            <v>December</v>
          </cell>
          <cell r="V2480" t="str">
            <v>January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  <cell r="U2481" t="str">
            <v>July</v>
          </cell>
          <cell r="V2481" t="str">
            <v>July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  <cell r="U2482" t="str">
            <v>August</v>
          </cell>
          <cell r="V2482" t="str">
            <v>October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  <cell r="U2483" t="str">
            <v>March</v>
          </cell>
          <cell r="V2483" t="str">
            <v>April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  <cell r="U2484" t="str">
            <v>June</v>
          </cell>
          <cell r="V2484" t="str">
            <v>August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  <cell r="U2485" t="str">
            <v>March</v>
          </cell>
          <cell r="V2485" t="str">
            <v>May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  <cell r="U2486" t="str">
            <v>August</v>
          </cell>
          <cell r="V2486" t="str">
            <v>September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  <cell r="U2487" t="str">
            <v>September</v>
          </cell>
          <cell r="V2487" t="str">
            <v>October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  <cell r="U2488" t="str">
            <v>March</v>
          </cell>
          <cell r="V2488" t="str">
            <v>April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  <cell r="U2489" t="str">
            <v>April</v>
          </cell>
          <cell r="V2489" t="str">
            <v>May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  <cell r="U2490" t="str">
            <v>October</v>
          </cell>
          <cell r="V2490" t="str">
            <v>November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  <cell r="U2491" t="str">
            <v>April</v>
          </cell>
          <cell r="V2491" t="str">
            <v>May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  <cell r="U2492" t="str">
            <v>April</v>
          </cell>
          <cell r="V2492" t="str">
            <v>June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  <cell r="U2493" t="str">
            <v>December</v>
          </cell>
          <cell r="V2493" t="str">
            <v>January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  <cell r="U2494" t="str">
            <v>April</v>
          </cell>
          <cell r="V2494" t="str">
            <v>June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  <cell r="U2495" t="str">
            <v>March</v>
          </cell>
          <cell r="V2495" t="str">
            <v>April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  <cell r="U2496" t="str">
            <v>April</v>
          </cell>
          <cell r="V2496" t="str">
            <v>May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  <cell r="U2497" t="str">
            <v>May</v>
          </cell>
          <cell r="V2497" t="str">
            <v>June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  <cell r="U2498" t="str">
            <v>February</v>
          </cell>
          <cell r="V2498" t="str">
            <v>March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  <cell r="U2499" t="str">
            <v>July</v>
          </cell>
          <cell r="V2499" t="str">
            <v>August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  <cell r="U2500" t="str">
            <v>January</v>
          </cell>
          <cell r="V2500" t="str">
            <v>January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  <cell r="U2501" t="str">
            <v>November</v>
          </cell>
          <cell r="V2501" t="str">
            <v>December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  <cell r="U2502" t="str">
            <v>May</v>
          </cell>
          <cell r="V2502" t="str">
            <v>June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  <cell r="U2503" t="str">
            <v>August</v>
          </cell>
          <cell r="V2503" t="str">
            <v>September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  <cell r="U2504" t="str">
            <v>August</v>
          </cell>
          <cell r="V2504" t="str">
            <v>September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  <cell r="U2505" t="str">
            <v>May</v>
          </cell>
          <cell r="V2505" t="str">
            <v>June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  <cell r="U2506" t="str">
            <v>October</v>
          </cell>
          <cell r="V2506" t="str">
            <v>November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  <cell r="U2507" t="str">
            <v>February</v>
          </cell>
          <cell r="V2507" t="str">
            <v>March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  <cell r="U2508" t="str">
            <v>September</v>
          </cell>
          <cell r="V2508" t="str">
            <v>October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  <cell r="U2509" t="str">
            <v>April</v>
          </cell>
          <cell r="V2509" t="str">
            <v>May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  <cell r="U2510" t="str">
            <v>July</v>
          </cell>
          <cell r="V2510" t="str">
            <v>August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  <cell r="U2511" t="str">
            <v>February</v>
          </cell>
          <cell r="V2511" t="str">
            <v>April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  <cell r="U2512" t="str">
            <v>March</v>
          </cell>
          <cell r="V2512" t="str">
            <v>May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  <cell r="U2513" t="str">
            <v>January</v>
          </cell>
          <cell r="V2513" t="str">
            <v>February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  <cell r="U2514" t="str">
            <v>November</v>
          </cell>
          <cell r="V2514" t="str">
            <v>December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  <cell r="U2515" t="str">
            <v>December</v>
          </cell>
          <cell r="V2515" t="str">
            <v>February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  <cell r="U2516" t="str">
            <v>August</v>
          </cell>
          <cell r="V2516" t="str">
            <v>August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  <cell r="U2517" t="str">
            <v>January</v>
          </cell>
          <cell r="V2517" t="str">
            <v>February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  <cell r="U2518" t="str">
            <v>October</v>
          </cell>
          <cell r="V2518" t="str">
            <v>November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  <cell r="U2519" t="str">
            <v>February</v>
          </cell>
          <cell r="V2519" t="str">
            <v>March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  <cell r="U2520" t="str">
            <v>October</v>
          </cell>
          <cell r="V2520" t="str">
            <v>November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  <cell r="U2521" t="str">
            <v>June</v>
          </cell>
          <cell r="V2521" t="str">
            <v>July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  <cell r="U2522" t="str">
            <v>August</v>
          </cell>
          <cell r="V2522" t="str">
            <v>October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  <cell r="U2523" t="str">
            <v>September</v>
          </cell>
          <cell r="V2523" t="str">
            <v>October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  <cell r="U2524" t="str">
            <v>March</v>
          </cell>
          <cell r="V2524" t="str">
            <v>April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  <cell r="U2525" t="str">
            <v>October</v>
          </cell>
          <cell r="V2525" t="str">
            <v>November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  <cell r="U2526" t="str">
            <v>November</v>
          </cell>
          <cell r="V2526" t="str">
            <v>December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  <cell r="U2527" t="str">
            <v>May</v>
          </cell>
          <cell r="V2527" t="str">
            <v>June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  <cell r="U2528" t="str">
            <v>November</v>
          </cell>
          <cell r="V2528" t="str">
            <v>December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  <cell r="U2529" t="str">
            <v>September</v>
          </cell>
          <cell r="V2529" t="str">
            <v>October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  <cell r="U2530" t="str">
            <v>August</v>
          </cell>
          <cell r="V2530" t="str">
            <v>August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  <cell r="U2531" t="str">
            <v>February</v>
          </cell>
          <cell r="V2531" t="str">
            <v>March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  <cell r="U2532" t="str">
            <v>March</v>
          </cell>
          <cell r="V2532" t="str">
            <v>April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  <cell r="U2533" t="str">
            <v>July</v>
          </cell>
          <cell r="V2533" t="str">
            <v>August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  <cell r="U2534" t="str">
            <v>July</v>
          </cell>
          <cell r="V2534" t="str">
            <v>August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  <cell r="U2535" t="str">
            <v>January</v>
          </cell>
          <cell r="V2535" t="str">
            <v>March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  <cell r="U2536" t="str">
            <v>November</v>
          </cell>
          <cell r="V2536" t="str">
            <v>January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  <cell r="U2537" t="str">
            <v>October</v>
          </cell>
          <cell r="V2537" t="str">
            <v>December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  <cell r="U2538" t="str">
            <v>July</v>
          </cell>
          <cell r="V2538" t="str">
            <v>July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  <cell r="U2539" t="str">
            <v>June</v>
          </cell>
          <cell r="V2539" t="str">
            <v>August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  <cell r="U2540" t="str">
            <v>January</v>
          </cell>
          <cell r="V2540" t="str">
            <v>February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  <cell r="U2541" t="str">
            <v>December</v>
          </cell>
          <cell r="V2541" t="str">
            <v>February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  <cell r="U2542" t="str">
            <v>August</v>
          </cell>
          <cell r="V2542" t="str">
            <v>October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  <cell r="U2543" t="str">
            <v>July</v>
          </cell>
          <cell r="V2543" t="str">
            <v>September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  <cell r="U2544" t="str">
            <v>August</v>
          </cell>
          <cell r="V2544" t="str">
            <v>October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  <cell r="U2545" t="str">
            <v>December</v>
          </cell>
          <cell r="V2545" t="str">
            <v>January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  <cell r="U2546" t="str">
            <v>June</v>
          </cell>
          <cell r="V2546" t="str">
            <v>July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  <cell r="U2547" t="str">
            <v>January</v>
          </cell>
          <cell r="V2547" t="str">
            <v>February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  <cell r="U2548" t="str">
            <v>September</v>
          </cell>
          <cell r="V2548" t="str">
            <v>October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  <cell r="U2549" t="str">
            <v>March</v>
          </cell>
          <cell r="V2549" t="str">
            <v>April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  <cell r="U2550" t="str">
            <v>September</v>
          </cell>
          <cell r="V2550" t="str">
            <v>September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  <cell r="U2551" t="str">
            <v>April</v>
          </cell>
          <cell r="V2551" t="str">
            <v>May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  <cell r="U2552" t="str">
            <v>August</v>
          </cell>
          <cell r="V2552" t="str">
            <v>October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  <cell r="U2553" t="str">
            <v>February</v>
          </cell>
          <cell r="V2553" t="str">
            <v>March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  <cell r="U2554" t="str">
            <v>February</v>
          </cell>
          <cell r="V2554" t="str">
            <v>March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  <cell r="U2555" t="str">
            <v>July</v>
          </cell>
          <cell r="V2555" t="str">
            <v>September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  <cell r="U2556" t="str">
            <v>May</v>
          </cell>
          <cell r="V2556" t="str">
            <v>June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  <cell r="U2557" t="str">
            <v>April</v>
          </cell>
          <cell r="V2557" t="str">
            <v>May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  <cell r="U2558" t="str">
            <v>November</v>
          </cell>
          <cell r="V2558" t="str">
            <v>December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  <cell r="U2559" t="str">
            <v>April</v>
          </cell>
          <cell r="V2559" t="str">
            <v>May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  <cell r="U2560" t="str">
            <v>March</v>
          </cell>
          <cell r="V2560" t="str">
            <v>May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  <cell r="U2561" t="str">
            <v>October</v>
          </cell>
          <cell r="V2561" t="str">
            <v>November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  <cell r="U2562" t="str">
            <v>February</v>
          </cell>
          <cell r="V2562" t="str">
            <v>March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  <cell r="U2563" t="str">
            <v>September</v>
          </cell>
          <cell r="V2563" t="str">
            <v>October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  <cell r="U2564" t="str">
            <v>August</v>
          </cell>
          <cell r="V2564" t="str">
            <v>October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  <cell r="U2565" t="str">
            <v>May</v>
          </cell>
          <cell r="V2565" t="str">
            <v>July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  <cell r="U2566" t="str">
            <v>July</v>
          </cell>
          <cell r="V2566" t="str">
            <v>August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  <cell r="U2567" t="str">
            <v>March</v>
          </cell>
          <cell r="V2567" t="str">
            <v>May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  <cell r="U2568" t="str">
            <v>July</v>
          </cell>
          <cell r="V2568" t="str">
            <v>August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  <cell r="U2569" t="str">
            <v>March</v>
          </cell>
          <cell r="V2569" t="str">
            <v>April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  <cell r="U2570" t="str">
            <v>August</v>
          </cell>
          <cell r="V2570" t="str">
            <v>September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  <cell r="U2571" t="str">
            <v>August</v>
          </cell>
          <cell r="V2571" t="str">
            <v>September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  <cell r="U2572" t="str">
            <v>January</v>
          </cell>
          <cell r="V2572" t="str">
            <v>February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  <cell r="U2573" t="str">
            <v>March</v>
          </cell>
          <cell r="V2573" t="str">
            <v>May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  <cell r="U2574" t="str">
            <v>March</v>
          </cell>
          <cell r="V2574" t="str">
            <v>April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  <cell r="U2575" t="str">
            <v>July</v>
          </cell>
          <cell r="V2575" t="str">
            <v>August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  <cell r="U2576" t="str">
            <v>April</v>
          </cell>
          <cell r="V2576" t="str">
            <v>May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  <cell r="U2577" t="str">
            <v>December</v>
          </cell>
          <cell r="V2577" t="str">
            <v>January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  <cell r="U2578" t="str">
            <v>February</v>
          </cell>
          <cell r="V2578" t="str">
            <v>April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  <cell r="U2579" t="str">
            <v>July</v>
          </cell>
          <cell r="V2579" t="str">
            <v>August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  <cell r="U2580" t="str">
            <v>August</v>
          </cell>
          <cell r="V2580" t="str">
            <v>October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  <cell r="U2581" t="str">
            <v>July</v>
          </cell>
          <cell r="V2581" t="str">
            <v>September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  <cell r="U2582" t="str">
            <v>April</v>
          </cell>
          <cell r="V2582" t="str">
            <v>May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  <cell r="U2583" t="str">
            <v>October</v>
          </cell>
          <cell r="V2583" t="str">
            <v>November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  <cell r="U2584" t="str">
            <v>September</v>
          </cell>
          <cell r="V2584" t="str">
            <v>October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  <cell r="U2585" t="str">
            <v>January</v>
          </cell>
          <cell r="V2585" t="str">
            <v>March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  <cell r="U2586" t="str">
            <v>May</v>
          </cell>
          <cell r="V2586" t="str">
            <v>June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  <cell r="U2587" t="str">
            <v>June</v>
          </cell>
          <cell r="V2587" t="str">
            <v>July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  <cell r="U2588" t="str">
            <v>November</v>
          </cell>
          <cell r="V2588" t="str">
            <v>December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  <cell r="U2589" t="str">
            <v>November</v>
          </cell>
          <cell r="V2589" t="str">
            <v>December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  <cell r="U2590" t="str">
            <v>February</v>
          </cell>
          <cell r="V2590" t="str">
            <v>March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  <cell r="U2591" t="str">
            <v>February</v>
          </cell>
          <cell r="V2591" t="str">
            <v>March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  <cell r="U2592" t="str">
            <v>January</v>
          </cell>
          <cell r="V2592" t="str">
            <v>January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  <cell r="U2593" t="str">
            <v>January</v>
          </cell>
          <cell r="V2593" t="str">
            <v>March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  <cell r="U2594" t="str">
            <v>September</v>
          </cell>
          <cell r="V2594" t="str">
            <v>October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  <cell r="U2595" t="str">
            <v>March</v>
          </cell>
          <cell r="V2595" t="str">
            <v>April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  <cell r="U2596" t="str">
            <v>July</v>
          </cell>
          <cell r="V2596" t="str">
            <v>August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  <cell r="U2597" t="str">
            <v>January</v>
          </cell>
          <cell r="V2597" t="str">
            <v>February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  <cell r="U2598" t="str">
            <v>July</v>
          </cell>
          <cell r="V2598" t="str">
            <v>August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  <cell r="U2599" t="str">
            <v>May</v>
          </cell>
          <cell r="V2599" t="str">
            <v>June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  <cell r="U2600" t="str">
            <v>August</v>
          </cell>
          <cell r="V2600" t="str">
            <v>September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  <cell r="U2601" t="str">
            <v>June</v>
          </cell>
          <cell r="V2601" t="str">
            <v>August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  <cell r="U2602" t="str">
            <v>January</v>
          </cell>
          <cell r="V2602" t="str">
            <v>March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  <cell r="U2603" t="str">
            <v>August</v>
          </cell>
          <cell r="V2603" t="str">
            <v>September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  <cell r="U2604" t="str">
            <v>October</v>
          </cell>
          <cell r="V2604" t="str">
            <v>November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  <cell r="U2605" t="str">
            <v>December</v>
          </cell>
          <cell r="V2605" t="str">
            <v>December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  <cell r="U2606" t="str">
            <v>March</v>
          </cell>
          <cell r="V2606" t="str">
            <v>April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  <cell r="U2607" t="str">
            <v>May</v>
          </cell>
          <cell r="V2607" t="str">
            <v>June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  <cell r="U2608" t="str">
            <v>March</v>
          </cell>
          <cell r="V2608" t="str">
            <v>April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  <cell r="U2609" t="str">
            <v>June</v>
          </cell>
          <cell r="V2609" t="str">
            <v>August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  <cell r="U2610" t="str">
            <v>February</v>
          </cell>
          <cell r="V2610" t="str">
            <v>March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  <cell r="U2611" t="str">
            <v>June</v>
          </cell>
          <cell r="V2611" t="str">
            <v>July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  <cell r="U2612" t="str">
            <v>July</v>
          </cell>
          <cell r="V2612" t="str">
            <v>August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  <cell r="U2613" t="str">
            <v>November</v>
          </cell>
          <cell r="V2613" t="str">
            <v>January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  <cell r="U2614" t="str">
            <v>December</v>
          </cell>
          <cell r="V2614" t="str">
            <v>January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  <cell r="U2615" t="str">
            <v>August</v>
          </cell>
          <cell r="V2615" t="str">
            <v>September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  <cell r="U2616" t="str">
            <v>April</v>
          </cell>
          <cell r="V2616" t="str">
            <v>April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  <cell r="U2617" t="str">
            <v>March</v>
          </cell>
          <cell r="V2617" t="str">
            <v>April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  <cell r="U2618" t="str">
            <v>July</v>
          </cell>
          <cell r="V2618" t="str">
            <v>August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  <cell r="U2619" t="str">
            <v>September</v>
          </cell>
          <cell r="V2619" t="str">
            <v>October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  <cell r="U2620" t="str">
            <v>October</v>
          </cell>
          <cell r="V2620" t="str">
            <v>December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  <cell r="U2621" t="str">
            <v>September</v>
          </cell>
          <cell r="V2621" t="str">
            <v>October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  <cell r="U2622" t="str">
            <v>September</v>
          </cell>
          <cell r="V2622" t="str">
            <v>October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  <cell r="U2623" t="str">
            <v>April</v>
          </cell>
          <cell r="V2623" t="str">
            <v>May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  <cell r="U2624" t="str">
            <v>November</v>
          </cell>
          <cell r="V2624" t="str">
            <v>December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  <cell r="U2625" t="str">
            <v>November</v>
          </cell>
          <cell r="V2625" t="str">
            <v>December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  <cell r="U2626" t="str">
            <v>August</v>
          </cell>
          <cell r="V2626" t="str">
            <v>September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  <cell r="U2627" t="str">
            <v>October</v>
          </cell>
          <cell r="V2627" t="str">
            <v>November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  <cell r="U2628" t="str">
            <v>May</v>
          </cell>
          <cell r="V2628" t="str">
            <v>June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  <cell r="U2629" t="str">
            <v>October</v>
          </cell>
          <cell r="V2629" t="str">
            <v>November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  <cell r="U2630" t="str">
            <v>November</v>
          </cell>
          <cell r="V2630" t="str">
            <v>November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  <cell r="U2631" t="str">
            <v>April</v>
          </cell>
          <cell r="V2631" t="str">
            <v>May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  <cell r="U2632" t="str">
            <v>June</v>
          </cell>
          <cell r="V2632" t="str">
            <v>June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  <cell r="U2633" t="str">
            <v>August</v>
          </cell>
          <cell r="V2633" t="str">
            <v>August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  <cell r="U2634" t="str">
            <v>May</v>
          </cell>
          <cell r="V2634" t="str">
            <v>May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  <cell r="U2635" t="str">
            <v>January</v>
          </cell>
          <cell r="V2635" t="str">
            <v>February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  <cell r="U2636" t="str">
            <v>August</v>
          </cell>
          <cell r="V2636" t="str">
            <v>September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  <cell r="U2637" t="str">
            <v>February</v>
          </cell>
          <cell r="V2637" t="str">
            <v>March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  <cell r="U2638" t="str">
            <v>September</v>
          </cell>
          <cell r="V2638" t="str">
            <v>October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  <cell r="U2639" t="str">
            <v>September</v>
          </cell>
          <cell r="V2639" t="str">
            <v>October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  <cell r="U2640" t="str">
            <v>December</v>
          </cell>
          <cell r="V2640" t="str">
            <v>January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  <cell r="U2641" t="str">
            <v>January</v>
          </cell>
          <cell r="V2641" t="str">
            <v>February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  <cell r="U2642" t="str">
            <v>April</v>
          </cell>
          <cell r="V2642" t="str">
            <v>June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  <cell r="U2643" t="str">
            <v>August</v>
          </cell>
          <cell r="V2643" t="str">
            <v>September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  <cell r="U2644" t="str">
            <v>June</v>
          </cell>
          <cell r="V2644" t="str">
            <v>July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  <cell r="U2645" t="str">
            <v>November</v>
          </cell>
          <cell r="V2645" t="str">
            <v>December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  <cell r="U2646" t="str">
            <v>February</v>
          </cell>
          <cell r="V2646" t="str">
            <v>March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  <cell r="U2647" t="str">
            <v>October</v>
          </cell>
          <cell r="V2647" t="str">
            <v>November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  <cell r="U2648" t="str">
            <v>August</v>
          </cell>
          <cell r="V2648" t="str">
            <v>September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  <cell r="U2649" t="str">
            <v>July</v>
          </cell>
          <cell r="V2649" t="str">
            <v>August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  <cell r="U2650" t="str">
            <v>February</v>
          </cell>
          <cell r="V2650" t="str">
            <v>March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  <cell r="U2651" t="str">
            <v>December</v>
          </cell>
          <cell r="V2651" t="str">
            <v>February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  <cell r="U2652" t="str">
            <v>November</v>
          </cell>
          <cell r="V2652" t="str">
            <v>December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  <cell r="U2653" t="str">
            <v>November</v>
          </cell>
          <cell r="V2653" t="str">
            <v>December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  <cell r="U2654" t="str">
            <v>November</v>
          </cell>
          <cell r="V2654" t="str">
            <v>December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  <cell r="U2655" t="str">
            <v>May</v>
          </cell>
          <cell r="V2655" t="str">
            <v>June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  <cell r="U2656" t="str">
            <v>February</v>
          </cell>
          <cell r="V2656" t="str">
            <v>April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  <cell r="U2657" t="str">
            <v>January</v>
          </cell>
          <cell r="V2657" t="str">
            <v>February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  <cell r="U2658" t="str">
            <v>February</v>
          </cell>
          <cell r="V2658" t="str">
            <v>March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  <cell r="U2659" t="str">
            <v>June</v>
          </cell>
          <cell r="V2659" t="str">
            <v>August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  <cell r="U2660" t="str">
            <v>June</v>
          </cell>
          <cell r="V2660" t="str">
            <v>July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  <cell r="U2661" t="str">
            <v>March</v>
          </cell>
          <cell r="V2661" t="str">
            <v>April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  <cell r="U2662" t="str">
            <v>September</v>
          </cell>
          <cell r="V2662" t="str">
            <v>November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  <cell r="U2663" t="str">
            <v>September</v>
          </cell>
          <cell r="V2663" t="str">
            <v>October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  <cell r="U2664" t="str">
            <v>July</v>
          </cell>
          <cell r="V2664" t="str">
            <v>August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  <cell r="U2665" t="str">
            <v>August</v>
          </cell>
          <cell r="V2665" t="str">
            <v>September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  <cell r="U2666" t="str">
            <v>November</v>
          </cell>
          <cell r="V2666" t="str">
            <v>December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  <cell r="U2667" t="str">
            <v>March</v>
          </cell>
          <cell r="V2667" t="str">
            <v>May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  <cell r="U2668" t="str">
            <v>August</v>
          </cell>
          <cell r="V2668" t="str">
            <v>September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  <cell r="U2669" t="str">
            <v>January</v>
          </cell>
          <cell r="V2669" t="str">
            <v>February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  <cell r="U2670" t="str">
            <v>September</v>
          </cell>
          <cell r="V2670" t="str">
            <v>November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  <cell r="U2671" t="str">
            <v>November</v>
          </cell>
          <cell r="V2671" t="str">
            <v>January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  <cell r="U2672" t="str">
            <v>July</v>
          </cell>
          <cell r="V2672" t="str">
            <v>July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  <cell r="U2673" t="str">
            <v>November</v>
          </cell>
          <cell r="V2673" t="str">
            <v>December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  <cell r="U2674" t="str">
            <v>December</v>
          </cell>
          <cell r="V2674" t="str">
            <v>December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  <cell r="U2675" t="str">
            <v>September</v>
          </cell>
          <cell r="V2675" t="str">
            <v>October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  <cell r="U2676" t="str">
            <v>June</v>
          </cell>
          <cell r="V2676" t="str">
            <v>July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  <cell r="U2677" t="str">
            <v>October</v>
          </cell>
          <cell r="V2677" t="str">
            <v>November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  <cell r="U2678" t="str">
            <v>April</v>
          </cell>
          <cell r="V2678" t="str">
            <v>May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  <cell r="U2679" t="str">
            <v>June</v>
          </cell>
          <cell r="V2679" t="str">
            <v>July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  <cell r="U2680" t="str">
            <v>August</v>
          </cell>
          <cell r="V2680" t="str">
            <v>September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  <cell r="U2681" t="str">
            <v>January</v>
          </cell>
          <cell r="V2681" t="str">
            <v>February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  <cell r="U2682" t="str">
            <v>March</v>
          </cell>
          <cell r="V2682" t="str">
            <v>April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  <cell r="U2683" t="str">
            <v>June</v>
          </cell>
          <cell r="V2683" t="str">
            <v>July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  <cell r="U2684" t="str">
            <v>October</v>
          </cell>
          <cell r="V2684" t="str">
            <v>November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  <cell r="U2685" t="str">
            <v>January</v>
          </cell>
          <cell r="V2685" t="str">
            <v>March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  <cell r="U2686" t="str">
            <v>June</v>
          </cell>
          <cell r="V2686" t="str">
            <v>August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  <cell r="U2687" t="str">
            <v>February</v>
          </cell>
          <cell r="V2687" t="str">
            <v>April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  <cell r="U2688" t="str">
            <v>September</v>
          </cell>
          <cell r="V2688" t="str">
            <v>September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  <cell r="U2689" t="str">
            <v>May</v>
          </cell>
          <cell r="V2689" t="str">
            <v>June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  <cell r="U2690" t="str">
            <v>January</v>
          </cell>
          <cell r="V2690" t="str">
            <v>February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  <cell r="U2691" t="str">
            <v>June</v>
          </cell>
          <cell r="V2691" t="str">
            <v>July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  <cell r="U2692" t="str">
            <v>April</v>
          </cell>
          <cell r="V2692" t="str">
            <v>June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  <cell r="U2693" t="str">
            <v>March</v>
          </cell>
          <cell r="V2693" t="str">
            <v>May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  <cell r="U2694" t="str">
            <v>February</v>
          </cell>
          <cell r="V2694" t="str">
            <v>March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  <cell r="U2695" t="str">
            <v>July</v>
          </cell>
          <cell r="V2695" t="str">
            <v>August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  <cell r="U2696" t="str">
            <v>August</v>
          </cell>
          <cell r="V2696" t="str">
            <v>September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  <cell r="U2697" t="str">
            <v>February</v>
          </cell>
          <cell r="V2697" t="str">
            <v>April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  <cell r="U2698" t="str">
            <v>November</v>
          </cell>
          <cell r="V2698" t="str">
            <v>December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  <cell r="U2699" t="str">
            <v>July</v>
          </cell>
          <cell r="V2699" t="str">
            <v>August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  <cell r="U2700" t="str">
            <v>May</v>
          </cell>
          <cell r="V2700" t="str">
            <v>June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  <cell r="U2701" t="str">
            <v>July</v>
          </cell>
          <cell r="V2701" t="str">
            <v>August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  <cell r="U2702" t="str">
            <v>August</v>
          </cell>
          <cell r="V2702" t="str">
            <v>September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  <cell r="U2703" t="str">
            <v>March</v>
          </cell>
          <cell r="V2703" t="str">
            <v>April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  <cell r="U2704" t="str">
            <v>March</v>
          </cell>
          <cell r="V2704" t="str">
            <v>April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  <cell r="U2705" t="str">
            <v>January</v>
          </cell>
          <cell r="V2705" t="str">
            <v>March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  <cell r="U2706" t="str">
            <v>February</v>
          </cell>
          <cell r="V2706" t="str">
            <v>April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  <cell r="U2707" t="str">
            <v>February</v>
          </cell>
          <cell r="V2707" t="str">
            <v>March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  <cell r="U2708" t="str">
            <v>September</v>
          </cell>
          <cell r="V2708" t="str">
            <v>October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  <cell r="U2709" t="str">
            <v>April</v>
          </cell>
          <cell r="V2709" t="str">
            <v>May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  <cell r="U2710" t="str">
            <v>May</v>
          </cell>
          <cell r="V2710" t="str">
            <v>July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  <cell r="U2711" t="str">
            <v>August</v>
          </cell>
          <cell r="V2711" t="str">
            <v>October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  <cell r="U2712" t="str">
            <v>July</v>
          </cell>
          <cell r="V2712" t="str">
            <v>August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  <cell r="U2713" t="str">
            <v>May</v>
          </cell>
          <cell r="V2713" t="str">
            <v>June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  <cell r="U2714" t="str">
            <v>June</v>
          </cell>
          <cell r="V2714" t="str">
            <v>July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  <cell r="U2715" t="str">
            <v>November</v>
          </cell>
          <cell r="V2715" t="str">
            <v>December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  <cell r="U2716" t="str">
            <v>September</v>
          </cell>
          <cell r="V2716" t="str">
            <v>October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  <cell r="U2717" t="str">
            <v>January</v>
          </cell>
          <cell r="V2717" t="str">
            <v>February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  <cell r="U2718" t="str">
            <v>September</v>
          </cell>
          <cell r="V2718" t="str">
            <v>October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  <cell r="U2719" t="str">
            <v>October</v>
          </cell>
          <cell r="V2719" t="str">
            <v>December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  <cell r="U2720" t="str">
            <v>April</v>
          </cell>
          <cell r="V2720" t="str">
            <v>May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  <cell r="U2721" t="str">
            <v>February</v>
          </cell>
          <cell r="V2721" t="str">
            <v>April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  <cell r="U2722" t="str">
            <v>October</v>
          </cell>
          <cell r="V2722" t="str">
            <v>November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  <cell r="U2723" t="str">
            <v>August</v>
          </cell>
          <cell r="V2723" t="str">
            <v>September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  <cell r="U2724" t="str">
            <v>November</v>
          </cell>
          <cell r="V2724" t="str">
            <v>January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  <cell r="U2725" t="str">
            <v>November</v>
          </cell>
          <cell r="V2725" t="str">
            <v>December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  <cell r="U2726" t="str">
            <v>July</v>
          </cell>
          <cell r="V2726" t="str">
            <v>August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  <cell r="U2727" t="str">
            <v>January</v>
          </cell>
          <cell r="V2727" t="str">
            <v>March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  <cell r="U2728" t="str">
            <v>March</v>
          </cell>
          <cell r="V2728" t="str">
            <v>April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  <cell r="U2729" t="str">
            <v>July</v>
          </cell>
          <cell r="V2729" t="str">
            <v>August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  <cell r="U2730" t="str">
            <v>November</v>
          </cell>
          <cell r="V2730" t="str">
            <v>December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  <cell r="U2731" t="str">
            <v>April</v>
          </cell>
          <cell r="V2731" t="str">
            <v>May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  <cell r="U2732" t="str">
            <v>March</v>
          </cell>
          <cell r="V2732" t="str">
            <v>April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  <cell r="U2733" t="str">
            <v>August</v>
          </cell>
          <cell r="V2733" t="str">
            <v>October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  <cell r="U2734" t="str">
            <v>April</v>
          </cell>
          <cell r="V2734" t="str">
            <v>May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  <cell r="U2735" t="str">
            <v>February</v>
          </cell>
          <cell r="V2735" t="str">
            <v>April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  <cell r="U2736" t="str">
            <v>September</v>
          </cell>
          <cell r="V2736" t="str">
            <v>October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  <cell r="U2737" t="str">
            <v>February</v>
          </cell>
          <cell r="V2737" t="str">
            <v>March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  <cell r="U2738" t="str">
            <v>March</v>
          </cell>
          <cell r="V2738" t="str">
            <v>April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  <cell r="U2739" t="str">
            <v>December</v>
          </cell>
          <cell r="V2739" t="str">
            <v>January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  <cell r="U2740" t="str">
            <v>September</v>
          </cell>
          <cell r="V2740" t="str">
            <v>November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  <cell r="U2741" t="str">
            <v>March</v>
          </cell>
          <cell r="V2741" t="str">
            <v>May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  <cell r="U2742" t="str">
            <v>February</v>
          </cell>
          <cell r="V2742" t="str">
            <v>March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  <cell r="U2743" t="str">
            <v>September</v>
          </cell>
          <cell r="V2743" t="str">
            <v>October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  <cell r="U2744" t="str">
            <v>May</v>
          </cell>
          <cell r="V2744" t="str">
            <v>May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  <cell r="U2745" t="str">
            <v>September</v>
          </cell>
          <cell r="V2745" t="str">
            <v>October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  <cell r="U2746" t="str">
            <v>January</v>
          </cell>
          <cell r="V2746" t="str">
            <v>February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  <cell r="U2747" t="str">
            <v>May</v>
          </cell>
          <cell r="V2747" t="str">
            <v>July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  <cell r="U2748" t="str">
            <v>July</v>
          </cell>
          <cell r="V2748" t="str">
            <v>August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  <cell r="U2749" t="str">
            <v>May</v>
          </cell>
          <cell r="V2749" t="str">
            <v>June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  <cell r="U2750" t="str">
            <v>August</v>
          </cell>
          <cell r="V2750" t="str">
            <v>September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  <cell r="U2751" t="str">
            <v>March</v>
          </cell>
          <cell r="V2751" t="str">
            <v>April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  <cell r="U2752" t="str">
            <v>June</v>
          </cell>
          <cell r="V2752" t="str">
            <v>June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  <cell r="U2753" t="str">
            <v>April</v>
          </cell>
          <cell r="V2753" t="str">
            <v>June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  <cell r="U2754" t="str">
            <v>November</v>
          </cell>
          <cell r="V2754" t="str">
            <v>December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  <cell r="U2755" t="str">
            <v>July</v>
          </cell>
          <cell r="V2755" t="str">
            <v>August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  <cell r="U2756" t="str">
            <v>August</v>
          </cell>
          <cell r="V2756" t="str">
            <v>September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  <cell r="U2757" t="str">
            <v>March</v>
          </cell>
          <cell r="V2757" t="str">
            <v>April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  <cell r="U2758" t="str">
            <v>December</v>
          </cell>
          <cell r="V2758" t="str">
            <v>January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  <cell r="U2759" t="str">
            <v>July</v>
          </cell>
          <cell r="V2759" t="str">
            <v>August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  <cell r="U2760" t="str">
            <v>September</v>
          </cell>
          <cell r="V2760" t="str">
            <v>October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  <cell r="U2761" t="str">
            <v>June</v>
          </cell>
          <cell r="V2761" t="str">
            <v>July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  <cell r="U2762" t="str">
            <v>May</v>
          </cell>
          <cell r="V2762" t="str">
            <v>June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  <cell r="U2763" t="str">
            <v>December</v>
          </cell>
          <cell r="V2763" t="str">
            <v>January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  <cell r="U2764" t="str">
            <v>January</v>
          </cell>
          <cell r="V2764" t="str">
            <v>March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  <cell r="U2765" t="str">
            <v>April</v>
          </cell>
          <cell r="V2765" t="str">
            <v>May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  <cell r="U2766" t="str">
            <v>May</v>
          </cell>
          <cell r="V2766" t="str">
            <v>May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  <cell r="U2767" t="str">
            <v>October</v>
          </cell>
          <cell r="V2767" t="str">
            <v>October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  <cell r="U2768" t="str">
            <v>July</v>
          </cell>
          <cell r="V2768" t="str">
            <v>August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  <cell r="U2769" t="str">
            <v>June</v>
          </cell>
          <cell r="V2769" t="str">
            <v>August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  <cell r="U2770" t="str">
            <v>February</v>
          </cell>
          <cell r="V2770" t="str">
            <v>March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  <cell r="U2771" t="str">
            <v>April</v>
          </cell>
          <cell r="V2771" t="str">
            <v>June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  <cell r="U2772" t="str">
            <v>February</v>
          </cell>
          <cell r="V2772" t="str">
            <v>March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  <cell r="U2773" t="str">
            <v>December</v>
          </cell>
          <cell r="V2773" t="str">
            <v>February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  <cell r="U2774" t="str">
            <v>September</v>
          </cell>
          <cell r="V2774" t="str">
            <v>October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  <cell r="U2775" t="str">
            <v>April</v>
          </cell>
          <cell r="V2775" t="str">
            <v>April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  <cell r="U2776" t="str">
            <v>February</v>
          </cell>
          <cell r="V2776" t="str">
            <v>March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  <cell r="U2777" t="str">
            <v>November</v>
          </cell>
          <cell r="V2777" t="str">
            <v>December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  <cell r="U2778" t="str">
            <v>May</v>
          </cell>
          <cell r="V2778" t="str">
            <v>June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  <cell r="U2779" t="str">
            <v>June</v>
          </cell>
          <cell r="V2779" t="str">
            <v>July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  <cell r="U2780" t="str">
            <v>July</v>
          </cell>
          <cell r="V2780" t="str">
            <v>August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  <cell r="U2781" t="str">
            <v>October</v>
          </cell>
          <cell r="V2781" t="str">
            <v>November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  <cell r="U2782" t="str">
            <v>February</v>
          </cell>
          <cell r="V2782" t="str">
            <v>March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  <cell r="U2783" t="str">
            <v>January</v>
          </cell>
          <cell r="V2783" t="str">
            <v>February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  <cell r="U2784" t="str">
            <v>January</v>
          </cell>
          <cell r="V2784" t="str">
            <v>February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  <cell r="U2785" t="str">
            <v>April</v>
          </cell>
          <cell r="V2785" t="str">
            <v>April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  <cell r="U2786" t="str">
            <v>October</v>
          </cell>
          <cell r="V2786" t="str">
            <v>October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  <cell r="U2787" t="str">
            <v>July</v>
          </cell>
          <cell r="V2787" t="str">
            <v>August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  <cell r="U2788" t="str">
            <v>June</v>
          </cell>
          <cell r="V2788" t="str">
            <v>July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  <cell r="U2789" t="str">
            <v>June</v>
          </cell>
          <cell r="V2789" t="str">
            <v>July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  <cell r="U2790" t="str">
            <v>June</v>
          </cell>
          <cell r="V2790" t="str">
            <v>July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  <cell r="U2791" t="str">
            <v>February</v>
          </cell>
          <cell r="V2791" t="str">
            <v>March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  <cell r="U2792" t="str">
            <v>January</v>
          </cell>
          <cell r="V2792" t="str">
            <v>February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  <cell r="U2793" t="str">
            <v>August</v>
          </cell>
          <cell r="V2793" t="str">
            <v>September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  <cell r="U2794" t="str">
            <v>June</v>
          </cell>
          <cell r="V2794" t="str">
            <v>August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  <cell r="U2795" t="str">
            <v>June</v>
          </cell>
          <cell r="V2795" t="str">
            <v>July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  <cell r="U2796" t="str">
            <v>February</v>
          </cell>
          <cell r="V2796" t="str">
            <v>March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  <cell r="U2797" t="str">
            <v>May</v>
          </cell>
          <cell r="V2797" t="str">
            <v>June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  <cell r="U2798" t="str">
            <v>June</v>
          </cell>
          <cell r="V2798" t="str">
            <v>July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  <cell r="U2799" t="str">
            <v>June</v>
          </cell>
          <cell r="V2799" t="str">
            <v>July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  <cell r="U2800" t="str">
            <v>July</v>
          </cell>
          <cell r="V2800" t="str">
            <v>July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  <cell r="U2801" t="str">
            <v>May</v>
          </cell>
          <cell r="V2801" t="str">
            <v>June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  <cell r="U2802" t="str">
            <v>November</v>
          </cell>
          <cell r="V2802" t="str">
            <v>January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  <cell r="U2803" t="str">
            <v>September</v>
          </cell>
          <cell r="V2803" t="str">
            <v>October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  <cell r="U2804" t="str">
            <v>July</v>
          </cell>
          <cell r="V2804" t="str">
            <v>August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  <cell r="U2805" t="str">
            <v>June</v>
          </cell>
          <cell r="V2805" t="str">
            <v>July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  <cell r="U2806" t="str">
            <v>August</v>
          </cell>
          <cell r="V2806" t="str">
            <v>September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  <cell r="U2807" t="str">
            <v>July</v>
          </cell>
          <cell r="V2807" t="str">
            <v>August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  <cell r="U2808" t="str">
            <v>June</v>
          </cell>
          <cell r="V2808" t="str">
            <v>August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  <cell r="U2809" t="str">
            <v>May</v>
          </cell>
          <cell r="V2809" t="str">
            <v>June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  <cell r="U2810" t="str">
            <v>July</v>
          </cell>
          <cell r="V2810" t="str">
            <v>August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  <cell r="U2811" t="str">
            <v>March</v>
          </cell>
          <cell r="V2811" t="str">
            <v>March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  <cell r="U2812" t="str">
            <v>April</v>
          </cell>
          <cell r="V2812" t="str">
            <v>June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  <cell r="U2813" t="str">
            <v>January</v>
          </cell>
          <cell r="V2813" t="str">
            <v>February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  <cell r="U2814" t="str">
            <v>February</v>
          </cell>
          <cell r="V2814" t="str">
            <v>April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  <cell r="U2815" t="str">
            <v>November</v>
          </cell>
          <cell r="V2815" t="str">
            <v>December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  <cell r="U2816" t="str">
            <v>April</v>
          </cell>
          <cell r="V2816" t="str">
            <v>May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  <cell r="U2817" t="str">
            <v>July</v>
          </cell>
          <cell r="V2817" t="str">
            <v>August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  <cell r="U2818" t="str">
            <v>July</v>
          </cell>
          <cell r="V2818" t="str">
            <v>August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  <cell r="U2819" t="str">
            <v>January</v>
          </cell>
          <cell r="V2819" t="str">
            <v>February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  <cell r="U2820" t="str">
            <v>September</v>
          </cell>
          <cell r="V2820" t="str">
            <v>September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  <cell r="U2821" t="str">
            <v>May</v>
          </cell>
          <cell r="V2821" t="str">
            <v>June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  <cell r="U2822" t="str">
            <v>February</v>
          </cell>
          <cell r="V2822" t="str">
            <v>February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  <cell r="U2823" t="str">
            <v>August</v>
          </cell>
          <cell r="V2823" t="str">
            <v>September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  <cell r="U2824" t="str">
            <v>February</v>
          </cell>
          <cell r="V2824" t="str">
            <v>March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  <cell r="U2825" t="str">
            <v>March</v>
          </cell>
          <cell r="V2825" t="str">
            <v>March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  <cell r="U2826" t="str">
            <v>May</v>
          </cell>
          <cell r="V2826" t="str">
            <v>June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  <cell r="U2827" t="str">
            <v>November</v>
          </cell>
          <cell r="V2827" t="str">
            <v>December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  <cell r="U2828" t="str">
            <v>June</v>
          </cell>
          <cell r="V2828" t="str">
            <v>July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  <cell r="U2829" t="str">
            <v>May</v>
          </cell>
          <cell r="V2829" t="str">
            <v>June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  <cell r="U2830" t="str">
            <v>September</v>
          </cell>
          <cell r="V2830" t="str">
            <v>October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  <cell r="U2831" t="str">
            <v>May</v>
          </cell>
          <cell r="V2831" t="str">
            <v>June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  <cell r="U2832" t="str">
            <v>April</v>
          </cell>
          <cell r="V2832" t="str">
            <v>May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  <cell r="U2833" t="str">
            <v>June</v>
          </cell>
          <cell r="V2833" t="str">
            <v>July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  <cell r="U2834" t="str">
            <v>October</v>
          </cell>
          <cell r="V2834" t="str">
            <v>November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  <cell r="U2835" t="str">
            <v>September</v>
          </cell>
          <cell r="V2835" t="str">
            <v>October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  <cell r="U2836" t="str">
            <v>January</v>
          </cell>
          <cell r="V2836" t="str">
            <v>January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  <cell r="U2837" t="str">
            <v>November</v>
          </cell>
          <cell r="V2837" t="str">
            <v>December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  <cell r="U2838" t="str">
            <v>January</v>
          </cell>
          <cell r="V2838" t="str">
            <v>February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  <cell r="U2839" t="str">
            <v>October</v>
          </cell>
          <cell r="V2839" t="str">
            <v>December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  <cell r="U2840" t="str">
            <v>July</v>
          </cell>
          <cell r="V2840" t="str">
            <v>August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  <cell r="U2841" t="str">
            <v>August</v>
          </cell>
          <cell r="V2841" t="str">
            <v>August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  <cell r="U2842" t="str">
            <v>February</v>
          </cell>
          <cell r="V2842" t="str">
            <v>March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  <cell r="U2843" t="str">
            <v>October</v>
          </cell>
          <cell r="V2843" t="str">
            <v>December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  <cell r="U2844" t="str">
            <v>May</v>
          </cell>
          <cell r="V2844" t="str">
            <v>June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  <cell r="U2845" t="str">
            <v>May</v>
          </cell>
          <cell r="V2845" t="str">
            <v>June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  <cell r="U2846" t="str">
            <v>December</v>
          </cell>
          <cell r="V2846" t="str">
            <v>January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  <cell r="U2847" t="str">
            <v>April</v>
          </cell>
          <cell r="V2847" t="str">
            <v>June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  <cell r="U2848" t="str">
            <v>April</v>
          </cell>
          <cell r="V2848" t="str">
            <v>May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  <cell r="U2849" t="str">
            <v>March</v>
          </cell>
          <cell r="V2849" t="str">
            <v>May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  <cell r="U2850" t="str">
            <v>April</v>
          </cell>
          <cell r="V2850" t="str">
            <v>May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  <cell r="U2851" t="str">
            <v>March</v>
          </cell>
          <cell r="V2851" t="str">
            <v>April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  <cell r="U2852" t="str">
            <v>August</v>
          </cell>
          <cell r="V2852" t="str">
            <v>September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  <cell r="U2853" t="str">
            <v>January</v>
          </cell>
          <cell r="V2853" t="str">
            <v>January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  <cell r="U2854" t="str">
            <v>May</v>
          </cell>
          <cell r="V2854" t="str">
            <v>June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  <cell r="U2855" t="str">
            <v>July</v>
          </cell>
          <cell r="V2855" t="str">
            <v>September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  <cell r="U2856" t="str">
            <v>April</v>
          </cell>
          <cell r="V2856" t="str">
            <v>May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  <cell r="U2857" t="str">
            <v>January</v>
          </cell>
          <cell r="V2857" t="str">
            <v>January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  <cell r="U2858" t="str">
            <v>June</v>
          </cell>
          <cell r="V2858" t="str">
            <v>August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  <cell r="U2859" t="str">
            <v>December</v>
          </cell>
          <cell r="V2859" t="str">
            <v>February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  <cell r="U2860" t="str">
            <v>November</v>
          </cell>
          <cell r="V2860" t="str">
            <v>December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  <cell r="U2861" t="str">
            <v>August</v>
          </cell>
          <cell r="V2861" t="str">
            <v>October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  <cell r="U2862" t="str">
            <v>April</v>
          </cell>
          <cell r="V2862" t="str">
            <v>June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  <cell r="U2863" t="str">
            <v>September</v>
          </cell>
          <cell r="V2863" t="str">
            <v>September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  <cell r="U2864" t="str">
            <v>May</v>
          </cell>
          <cell r="V2864" t="str">
            <v>June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  <cell r="U2865" t="str">
            <v>July</v>
          </cell>
          <cell r="V2865" t="str">
            <v>September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  <cell r="U2866" t="str">
            <v>June</v>
          </cell>
          <cell r="V2866" t="str">
            <v>July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  <cell r="U2867" t="str">
            <v>November</v>
          </cell>
          <cell r="V2867" t="str">
            <v>January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  <cell r="U2868" t="str">
            <v>September</v>
          </cell>
          <cell r="V2868" t="str">
            <v>October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  <cell r="U2869" t="str">
            <v>June</v>
          </cell>
          <cell r="V2869" t="str">
            <v>July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  <cell r="U2870" t="str">
            <v>September</v>
          </cell>
          <cell r="V2870" t="str">
            <v>October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  <cell r="U2871" t="str">
            <v>June</v>
          </cell>
          <cell r="V2871" t="str">
            <v>July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  <cell r="U2872" t="str">
            <v>April</v>
          </cell>
          <cell r="V2872" t="str">
            <v>May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  <cell r="U2873" t="str">
            <v>December</v>
          </cell>
          <cell r="V2873" t="str">
            <v>December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  <cell r="U2874" t="str">
            <v>April</v>
          </cell>
          <cell r="V2874" t="str">
            <v>June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  <cell r="U2875" t="str">
            <v>December</v>
          </cell>
          <cell r="V2875" t="str">
            <v>January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  <cell r="U2876" t="str">
            <v>December</v>
          </cell>
          <cell r="V2876" t="str">
            <v>January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  <cell r="U2877" t="str">
            <v>April</v>
          </cell>
          <cell r="V2877" t="str">
            <v>May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  <cell r="U2878" t="str">
            <v>June</v>
          </cell>
          <cell r="V2878" t="str">
            <v>July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  <cell r="U2879" t="str">
            <v>October</v>
          </cell>
          <cell r="V2879" t="str">
            <v>November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  <cell r="U2880" t="str">
            <v>May</v>
          </cell>
          <cell r="V2880" t="str">
            <v>July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  <cell r="U2881" t="str">
            <v>December</v>
          </cell>
          <cell r="V2881" t="str">
            <v>January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  <cell r="U2882" t="str">
            <v>July</v>
          </cell>
          <cell r="V2882" t="str">
            <v>August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  <cell r="U2883" t="str">
            <v>October</v>
          </cell>
          <cell r="V2883" t="str">
            <v>December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  <cell r="U2884" t="str">
            <v>April</v>
          </cell>
          <cell r="V2884" t="str">
            <v>May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  <cell r="U2885" t="str">
            <v>January</v>
          </cell>
          <cell r="V2885" t="str">
            <v>February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  <cell r="U2886" t="str">
            <v>November</v>
          </cell>
          <cell r="V2886" t="str">
            <v>December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  <cell r="U2887" t="str">
            <v>February</v>
          </cell>
          <cell r="V2887" t="str">
            <v>March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  <cell r="U2888" t="str">
            <v>September</v>
          </cell>
          <cell r="V2888" t="str">
            <v>September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  <cell r="U2889" t="str">
            <v>December</v>
          </cell>
          <cell r="V2889" t="str">
            <v>January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  <cell r="U2890" t="str">
            <v>October</v>
          </cell>
          <cell r="V2890" t="str">
            <v>October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  <cell r="U2891" t="str">
            <v>July</v>
          </cell>
          <cell r="V2891" t="str">
            <v>August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  <cell r="U2892" t="str">
            <v>July</v>
          </cell>
          <cell r="V2892" t="str">
            <v>August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  <cell r="U2893" t="str">
            <v>February</v>
          </cell>
          <cell r="V2893" t="str">
            <v>April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  <cell r="U2894" t="str">
            <v>August</v>
          </cell>
          <cell r="V2894" t="str">
            <v>August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  <cell r="U2895" t="str">
            <v>November</v>
          </cell>
          <cell r="V2895" t="str">
            <v>January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  <cell r="U2896" t="str">
            <v>February</v>
          </cell>
          <cell r="V2896" t="str">
            <v>April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  <cell r="U2897" t="str">
            <v>June</v>
          </cell>
          <cell r="V2897" t="str">
            <v>June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  <cell r="U2898" t="str">
            <v>November</v>
          </cell>
          <cell r="V2898" t="str">
            <v>December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  <cell r="U2899" t="str">
            <v>September</v>
          </cell>
          <cell r="V2899" t="str">
            <v>October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  <cell r="U2900" t="str">
            <v>October</v>
          </cell>
          <cell r="V2900" t="str">
            <v>October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  <cell r="U2901" t="str">
            <v>May</v>
          </cell>
          <cell r="V2901" t="str">
            <v>July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  <cell r="U2902" t="str">
            <v>July</v>
          </cell>
          <cell r="V2902" t="str">
            <v>August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  <cell r="U2903" t="str">
            <v>December</v>
          </cell>
          <cell r="V2903" t="str">
            <v>February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  <cell r="U2904" t="str">
            <v>July</v>
          </cell>
          <cell r="V2904" t="str">
            <v>August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  <cell r="U2905" t="str">
            <v>July</v>
          </cell>
          <cell r="V2905" t="str">
            <v>September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  <cell r="U2906" t="str">
            <v>October</v>
          </cell>
          <cell r="V2906" t="str">
            <v>November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  <cell r="U2907" t="str">
            <v>August</v>
          </cell>
          <cell r="V2907" t="str">
            <v>September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  <cell r="U2908" t="str">
            <v>July</v>
          </cell>
          <cell r="V2908" t="str">
            <v>August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  <cell r="U2909" t="str">
            <v>March</v>
          </cell>
          <cell r="V2909" t="str">
            <v>May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  <cell r="U2910" t="str">
            <v>May</v>
          </cell>
          <cell r="V2910" t="str">
            <v>June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  <cell r="U2911" t="str">
            <v>October</v>
          </cell>
          <cell r="V2911" t="str">
            <v>November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  <cell r="U2912" t="str">
            <v>April</v>
          </cell>
          <cell r="V2912" t="str">
            <v>June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  <cell r="U2913" t="str">
            <v>May</v>
          </cell>
          <cell r="V2913" t="str">
            <v>June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  <cell r="U2914" t="str">
            <v>December</v>
          </cell>
          <cell r="V2914" t="str">
            <v>January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  <cell r="U2915" t="str">
            <v>July</v>
          </cell>
          <cell r="V2915" t="str">
            <v>September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  <cell r="U2916" t="str">
            <v>January</v>
          </cell>
          <cell r="V2916" t="str">
            <v>March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  <cell r="U2917" t="str">
            <v>February</v>
          </cell>
          <cell r="V2917" t="str">
            <v>March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  <cell r="U2918" t="str">
            <v>April</v>
          </cell>
          <cell r="V2918" t="str">
            <v>May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  <cell r="U2919" t="str">
            <v>August</v>
          </cell>
          <cell r="V2919" t="str">
            <v>September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  <cell r="U2920" t="str">
            <v>October</v>
          </cell>
          <cell r="V2920" t="str">
            <v>October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  <cell r="U2921" t="str">
            <v>July</v>
          </cell>
          <cell r="V2921" t="str">
            <v>August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  <cell r="U2922" t="str">
            <v>February</v>
          </cell>
          <cell r="V2922" t="str">
            <v>March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  <cell r="U2923" t="str">
            <v>August</v>
          </cell>
          <cell r="V2923" t="str">
            <v>September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  <cell r="U2924" t="str">
            <v>April</v>
          </cell>
          <cell r="V2924" t="str">
            <v>May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  <cell r="U2925" t="str">
            <v>January</v>
          </cell>
          <cell r="V2925" t="str">
            <v>January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  <cell r="U2926" t="str">
            <v>April</v>
          </cell>
          <cell r="V2926" t="str">
            <v>May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  <cell r="U2927" t="str">
            <v>August</v>
          </cell>
          <cell r="V2927" t="str">
            <v>September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  <cell r="U2928" t="str">
            <v>February</v>
          </cell>
          <cell r="V2928" t="str">
            <v>February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  <cell r="U2929" t="str">
            <v>June</v>
          </cell>
          <cell r="V2929" t="str">
            <v>July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  <cell r="U2930" t="str">
            <v>February</v>
          </cell>
          <cell r="V2930" t="str">
            <v>March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  <cell r="U2931" t="str">
            <v>April</v>
          </cell>
          <cell r="V2931" t="str">
            <v>May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  <cell r="U2932" t="str">
            <v>April</v>
          </cell>
          <cell r="V2932" t="str">
            <v>May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  <cell r="U2933" t="str">
            <v>August</v>
          </cell>
          <cell r="V2933" t="str">
            <v>September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  <cell r="U2934" t="str">
            <v>January</v>
          </cell>
          <cell r="V2934" t="str">
            <v>February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  <cell r="U2935" t="str">
            <v>May</v>
          </cell>
          <cell r="V2935" t="str">
            <v>June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  <cell r="U2936" t="str">
            <v>May</v>
          </cell>
          <cell r="V2936" t="str">
            <v>June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  <cell r="U2937" t="str">
            <v>July</v>
          </cell>
          <cell r="V2937" t="str">
            <v>August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  <cell r="U2938" t="str">
            <v>September</v>
          </cell>
          <cell r="V2938" t="str">
            <v>October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  <cell r="U2939" t="str">
            <v>June</v>
          </cell>
          <cell r="V2939" t="str">
            <v>July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  <cell r="U2940" t="str">
            <v>December</v>
          </cell>
          <cell r="V2940" t="str">
            <v>January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  <cell r="U2941" t="str">
            <v>July</v>
          </cell>
          <cell r="V2941" t="str">
            <v>August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  <cell r="U2942" t="str">
            <v>December</v>
          </cell>
          <cell r="V2942" t="str">
            <v>January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  <cell r="U2943" t="str">
            <v>January</v>
          </cell>
          <cell r="V2943" t="str">
            <v>March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  <cell r="U2944" t="str">
            <v>November</v>
          </cell>
          <cell r="V2944" t="str">
            <v>December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  <cell r="U2945" t="str">
            <v>March</v>
          </cell>
          <cell r="V2945" t="str">
            <v>April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  <cell r="U2946" t="str">
            <v>May</v>
          </cell>
          <cell r="V2946" t="str">
            <v>June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  <cell r="U2947" t="str">
            <v>April</v>
          </cell>
          <cell r="V2947" t="str">
            <v>May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  <cell r="U2948" t="str">
            <v>July</v>
          </cell>
          <cell r="V2948" t="str">
            <v>August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  <cell r="U2949" t="str">
            <v>October</v>
          </cell>
          <cell r="V2949" t="str">
            <v>November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  <cell r="U2950" t="str">
            <v>April</v>
          </cell>
          <cell r="V2950" t="str">
            <v>June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  <cell r="U2951" t="str">
            <v>October</v>
          </cell>
          <cell r="V2951" t="str">
            <v>November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  <cell r="U2952" t="str">
            <v>December</v>
          </cell>
          <cell r="V2952" t="str">
            <v>January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  <cell r="U2953" t="str">
            <v>August</v>
          </cell>
          <cell r="V2953" t="str">
            <v>October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  <cell r="U2954" t="str">
            <v>September</v>
          </cell>
          <cell r="V2954" t="str">
            <v>October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  <cell r="U2955" t="str">
            <v>September</v>
          </cell>
          <cell r="V2955" t="str">
            <v>October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  <cell r="U2956" t="str">
            <v>February</v>
          </cell>
          <cell r="V2956" t="str">
            <v>March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  <cell r="U2957" t="str">
            <v>May</v>
          </cell>
          <cell r="V2957" t="str">
            <v>June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  <cell r="U2958" t="str">
            <v>April</v>
          </cell>
          <cell r="V2958" t="str">
            <v>May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  <cell r="U2959" t="str">
            <v>January</v>
          </cell>
          <cell r="V2959" t="str">
            <v>March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  <cell r="U2960" t="str">
            <v>March</v>
          </cell>
          <cell r="V2960" t="str">
            <v>May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  <cell r="U2961" t="str">
            <v>May</v>
          </cell>
          <cell r="V2961" t="str">
            <v>June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  <cell r="U2962" t="str">
            <v>August</v>
          </cell>
          <cell r="V2962" t="str">
            <v>September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  <cell r="U2963" t="str">
            <v>February</v>
          </cell>
          <cell r="V2963" t="str">
            <v>March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  <cell r="U2964" t="str">
            <v>February</v>
          </cell>
          <cell r="V2964" t="str">
            <v>March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  <cell r="U2965" t="str">
            <v>June</v>
          </cell>
          <cell r="V2965" t="str">
            <v>July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  <cell r="U2966" t="str">
            <v>July</v>
          </cell>
          <cell r="V2966" t="str">
            <v>August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  <cell r="U2967" t="str">
            <v>June</v>
          </cell>
          <cell r="V2967" t="str">
            <v>July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  <cell r="U2968" t="str">
            <v>August</v>
          </cell>
          <cell r="V2968" t="str">
            <v>September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  <cell r="U2969" t="str">
            <v>February</v>
          </cell>
          <cell r="V2969" t="str">
            <v>March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  <cell r="U2970" t="str">
            <v>August</v>
          </cell>
          <cell r="V2970" t="str">
            <v>August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  <cell r="U2971" t="str">
            <v>April</v>
          </cell>
          <cell r="V2971" t="str">
            <v>May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  <cell r="U2972" t="str">
            <v>June</v>
          </cell>
          <cell r="V2972" t="str">
            <v>July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  <cell r="U2973" t="str">
            <v>August</v>
          </cell>
          <cell r="V2973" t="str">
            <v>August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  <cell r="U2974" t="str">
            <v>November</v>
          </cell>
          <cell r="V2974" t="str">
            <v>December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  <cell r="U2975" t="str">
            <v>December</v>
          </cell>
          <cell r="V2975" t="str">
            <v>January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  <cell r="U2976" t="str">
            <v>August</v>
          </cell>
          <cell r="V2976" t="str">
            <v>September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  <cell r="U2977" t="str">
            <v>October</v>
          </cell>
          <cell r="V2977" t="str">
            <v>November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  <cell r="U2978" t="str">
            <v>February</v>
          </cell>
          <cell r="V2978" t="str">
            <v>March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  <cell r="U2979" t="str">
            <v>January</v>
          </cell>
          <cell r="V2979" t="str">
            <v>March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  <cell r="U2980" t="str">
            <v>October</v>
          </cell>
          <cell r="V2980" t="str">
            <v>October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  <cell r="U2981" t="str">
            <v>December</v>
          </cell>
          <cell r="V2981" t="str">
            <v>January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  <cell r="U2982" t="str">
            <v>August</v>
          </cell>
          <cell r="V2982" t="str">
            <v>August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  <cell r="U2983" t="str">
            <v>August</v>
          </cell>
          <cell r="V2983" t="str">
            <v>September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  <cell r="U2984" t="str">
            <v>January</v>
          </cell>
          <cell r="V2984" t="str">
            <v>February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  <cell r="U2985" t="str">
            <v>September</v>
          </cell>
          <cell r="V2985" t="str">
            <v>November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  <cell r="U2986" t="str">
            <v>July</v>
          </cell>
          <cell r="V2986" t="str">
            <v>August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  <cell r="U2987" t="str">
            <v>October</v>
          </cell>
          <cell r="V2987" t="str">
            <v>October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  <cell r="U2988" t="str">
            <v>March</v>
          </cell>
          <cell r="V2988" t="str">
            <v>May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  <cell r="U2989" t="str">
            <v>September</v>
          </cell>
          <cell r="V2989" t="str">
            <v>October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  <cell r="U2990" t="str">
            <v>May</v>
          </cell>
          <cell r="V2990" t="str">
            <v>June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  <cell r="U2991" t="str">
            <v>November</v>
          </cell>
          <cell r="V2991" t="str">
            <v>December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  <cell r="U2992" t="str">
            <v>December</v>
          </cell>
          <cell r="V2992" t="str">
            <v>January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  <cell r="U2993" t="str">
            <v>January</v>
          </cell>
          <cell r="V2993" t="str">
            <v>January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  <cell r="U2994" t="str">
            <v>September</v>
          </cell>
          <cell r="V2994" t="str">
            <v>October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  <cell r="U2995" t="str">
            <v>January</v>
          </cell>
          <cell r="V2995" t="str">
            <v>February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  <cell r="U2996" t="str">
            <v>September</v>
          </cell>
          <cell r="V2996" t="str">
            <v>October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  <cell r="U2997" t="str">
            <v>December</v>
          </cell>
          <cell r="V2997" t="str">
            <v>January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  <cell r="U2998" t="str">
            <v>March</v>
          </cell>
          <cell r="V2998" t="str">
            <v>May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  <cell r="U2999" t="str">
            <v>February</v>
          </cell>
          <cell r="V2999" t="str">
            <v>February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  <cell r="U3000" t="str">
            <v>May</v>
          </cell>
          <cell r="V3000" t="str">
            <v>June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  <cell r="U3001" t="str">
            <v>February</v>
          </cell>
          <cell r="V3001" t="str">
            <v>March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  <cell r="U3002" t="str">
            <v>January</v>
          </cell>
          <cell r="V3002" t="str">
            <v>January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  <cell r="U3003" t="str">
            <v>June</v>
          </cell>
          <cell r="V3003" t="str">
            <v>July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  <cell r="U3004" t="str">
            <v>November</v>
          </cell>
          <cell r="V3004" t="str">
            <v>December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  <cell r="U3005" t="str">
            <v>January</v>
          </cell>
          <cell r="V3005" t="str">
            <v>March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  <cell r="U3006" t="str">
            <v>October</v>
          </cell>
          <cell r="V3006" t="str">
            <v>November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  <cell r="U3007" t="str">
            <v>September</v>
          </cell>
          <cell r="V3007" t="str">
            <v>October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  <cell r="U3008" t="str">
            <v>November</v>
          </cell>
          <cell r="V3008" t="str">
            <v>December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  <cell r="U3009" t="str">
            <v>April</v>
          </cell>
          <cell r="V3009" t="str">
            <v>April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  <cell r="U3010" t="str">
            <v>December</v>
          </cell>
          <cell r="V3010" t="str">
            <v>January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  <cell r="U3011" t="str">
            <v>October</v>
          </cell>
          <cell r="V3011" t="str">
            <v>November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  <cell r="U3012" t="str">
            <v>December</v>
          </cell>
          <cell r="V3012" t="str">
            <v>February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  <cell r="U3013" t="str">
            <v>November</v>
          </cell>
          <cell r="V3013" t="str">
            <v>December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  <cell r="U3014" t="str">
            <v>January</v>
          </cell>
          <cell r="V3014" t="str">
            <v>February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  <cell r="U3015" t="str">
            <v>May</v>
          </cell>
          <cell r="V3015" t="str">
            <v>June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  <cell r="U3016" t="str">
            <v>October</v>
          </cell>
          <cell r="V3016" t="str">
            <v>November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  <cell r="U3017" t="str">
            <v>May</v>
          </cell>
          <cell r="V3017" t="str">
            <v>June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  <cell r="U3018" t="str">
            <v>May</v>
          </cell>
          <cell r="V3018" t="str">
            <v>July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  <cell r="U3019" t="str">
            <v>July</v>
          </cell>
          <cell r="V3019" t="str">
            <v>August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  <cell r="U3020" t="str">
            <v>June</v>
          </cell>
          <cell r="V3020" t="str">
            <v>July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  <cell r="U3021" t="str">
            <v>April</v>
          </cell>
          <cell r="V3021" t="str">
            <v>May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  <cell r="U3022" t="str">
            <v>June</v>
          </cell>
          <cell r="V3022" t="str">
            <v>August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  <cell r="U3023" t="str">
            <v>October</v>
          </cell>
          <cell r="V3023" t="str">
            <v>November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  <cell r="U3024" t="str">
            <v>July</v>
          </cell>
          <cell r="V3024" t="str">
            <v>August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  <cell r="U3025" t="str">
            <v>April</v>
          </cell>
          <cell r="V3025" t="str">
            <v>June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  <cell r="U3026" t="str">
            <v>September</v>
          </cell>
          <cell r="V3026" t="str">
            <v>October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  <cell r="U3027" t="str">
            <v>May</v>
          </cell>
          <cell r="V3027" t="str">
            <v>May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  <cell r="U3028" t="str">
            <v>February</v>
          </cell>
          <cell r="V3028" t="str">
            <v>March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  <cell r="U3029" t="str">
            <v>February</v>
          </cell>
          <cell r="V3029" t="str">
            <v>March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  <cell r="U3030" t="str">
            <v>July</v>
          </cell>
          <cell r="V3030" t="str">
            <v>August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  <cell r="U3031" t="str">
            <v>October</v>
          </cell>
          <cell r="V3031" t="str">
            <v>November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  <cell r="U3032" t="str">
            <v>August</v>
          </cell>
          <cell r="V3032" t="str">
            <v>September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  <cell r="U3033" t="str">
            <v>August</v>
          </cell>
          <cell r="V3033" t="str">
            <v>October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  <cell r="U3034" t="str">
            <v>August</v>
          </cell>
          <cell r="V3034" t="str">
            <v>September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  <cell r="U3035" t="str">
            <v>July</v>
          </cell>
          <cell r="V3035" t="str">
            <v>August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  <cell r="U3036" t="str">
            <v>October</v>
          </cell>
          <cell r="V3036" t="str">
            <v>November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  <cell r="U3037" t="str">
            <v>April</v>
          </cell>
          <cell r="V3037" t="str">
            <v>May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  <cell r="U3038" t="str">
            <v>July</v>
          </cell>
          <cell r="V3038" t="str">
            <v>August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  <cell r="U3039" t="str">
            <v>July</v>
          </cell>
          <cell r="V3039" t="str">
            <v>October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  <cell r="U3040" t="str">
            <v>January</v>
          </cell>
          <cell r="V3040" t="str">
            <v>March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  <cell r="U3041" t="str">
            <v>December</v>
          </cell>
          <cell r="V3041" t="str">
            <v>December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  <cell r="U3042" t="str">
            <v>June</v>
          </cell>
          <cell r="V3042" t="str">
            <v>June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  <cell r="U3043" t="str">
            <v>December</v>
          </cell>
          <cell r="V3043" t="str">
            <v>January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  <cell r="U3044" t="str">
            <v>September</v>
          </cell>
          <cell r="V3044" t="str">
            <v>October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  <cell r="U3045" t="str">
            <v>March</v>
          </cell>
          <cell r="V3045" t="str">
            <v>April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  <cell r="U3046" t="str">
            <v>January</v>
          </cell>
          <cell r="V3046" t="str">
            <v>February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  <cell r="U3047" t="str">
            <v>July</v>
          </cell>
          <cell r="V3047" t="str">
            <v>August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  <cell r="U3048" t="str">
            <v>August</v>
          </cell>
          <cell r="V3048" t="str">
            <v>September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  <cell r="U3049" t="str">
            <v>March</v>
          </cell>
          <cell r="V3049" t="str">
            <v>April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  <cell r="U3050" t="str">
            <v>December</v>
          </cell>
          <cell r="V3050" t="str">
            <v>December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  <cell r="U3051" t="str">
            <v>May</v>
          </cell>
          <cell r="V3051" t="str">
            <v>June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  <cell r="U3052" t="str">
            <v>April</v>
          </cell>
          <cell r="V3052" t="str">
            <v>May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  <cell r="U3053" t="str">
            <v>January</v>
          </cell>
          <cell r="V3053" t="str">
            <v>February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  <cell r="U3054" t="str">
            <v>April</v>
          </cell>
          <cell r="V3054" t="str">
            <v>May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  <cell r="U3055" t="str">
            <v>August</v>
          </cell>
          <cell r="V3055" t="str">
            <v>October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  <cell r="U3056" t="str">
            <v>January</v>
          </cell>
          <cell r="V3056" t="str">
            <v>March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  <cell r="U3057" t="str">
            <v>November</v>
          </cell>
          <cell r="V3057" t="str">
            <v>January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  <cell r="U3058" t="str">
            <v>July</v>
          </cell>
          <cell r="V3058" t="str">
            <v>September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  <cell r="U3059" t="str">
            <v>March</v>
          </cell>
          <cell r="V3059" t="str">
            <v>April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  <cell r="U3060" t="str">
            <v>March</v>
          </cell>
          <cell r="V3060" t="str">
            <v>May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  <cell r="U3061" t="str">
            <v>July</v>
          </cell>
          <cell r="V3061" t="str">
            <v>August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  <cell r="U3062" t="str">
            <v>August</v>
          </cell>
          <cell r="V3062" t="str">
            <v>September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  <cell r="U3063" t="str">
            <v>July</v>
          </cell>
          <cell r="V3063" t="str">
            <v>August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  <cell r="U3064" t="str">
            <v>September</v>
          </cell>
          <cell r="V3064" t="str">
            <v>September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  <cell r="U3065" t="str">
            <v>September</v>
          </cell>
          <cell r="V3065" t="str">
            <v>October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  <cell r="U3066" t="str">
            <v>October</v>
          </cell>
          <cell r="V3066" t="str">
            <v>November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  <cell r="U3067" t="str">
            <v>July</v>
          </cell>
          <cell r="V3067" t="str">
            <v>July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  <cell r="U3068" t="str">
            <v>June</v>
          </cell>
          <cell r="V3068" t="str">
            <v>July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  <cell r="U3069" t="str">
            <v>August</v>
          </cell>
          <cell r="V3069" t="str">
            <v>September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  <cell r="U3070" t="str">
            <v>September</v>
          </cell>
          <cell r="V3070" t="str">
            <v>October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  <cell r="U3071" t="str">
            <v>November</v>
          </cell>
          <cell r="V3071" t="str">
            <v>December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  <cell r="U3072" t="str">
            <v>November</v>
          </cell>
          <cell r="V3072" t="str">
            <v>December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  <cell r="U3073" t="str">
            <v>April</v>
          </cell>
          <cell r="V3073" t="str">
            <v>April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  <cell r="U3074" t="str">
            <v>October</v>
          </cell>
          <cell r="V3074" t="str">
            <v>October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  <cell r="U3075" t="str">
            <v>April</v>
          </cell>
          <cell r="V3075" t="str">
            <v>June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  <cell r="U3076" t="str">
            <v>February</v>
          </cell>
          <cell r="V3076" t="str">
            <v>March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  <cell r="U3077" t="str">
            <v>June</v>
          </cell>
          <cell r="V3077" t="str">
            <v>August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  <cell r="U3078" t="str">
            <v>August</v>
          </cell>
          <cell r="V3078" t="str">
            <v>October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  <cell r="U3079" t="str">
            <v>January</v>
          </cell>
          <cell r="V3079" t="str">
            <v>March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  <cell r="U3080" t="str">
            <v>January</v>
          </cell>
          <cell r="V3080" t="str">
            <v>February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  <cell r="U3081" t="str">
            <v>February</v>
          </cell>
          <cell r="V3081" t="str">
            <v>March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  <cell r="U3082" t="str">
            <v>October</v>
          </cell>
          <cell r="V3082" t="str">
            <v>December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  <cell r="U3083" t="str">
            <v>August</v>
          </cell>
          <cell r="V3083" t="str">
            <v>September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  <cell r="U3084" t="str">
            <v>October</v>
          </cell>
          <cell r="V3084" t="str">
            <v>November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  <cell r="U3085" t="str">
            <v>August</v>
          </cell>
          <cell r="V3085" t="str">
            <v>September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  <cell r="U3086" t="str">
            <v>April</v>
          </cell>
          <cell r="V3086" t="str">
            <v>May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  <cell r="U3087" t="str">
            <v>August</v>
          </cell>
          <cell r="V3087" t="str">
            <v>September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  <cell r="U3088" t="str">
            <v>June</v>
          </cell>
          <cell r="V3088" t="str">
            <v>August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  <cell r="U3089" t="str">
            <v>October</v>
          </cell>
          <cell r="V3089" t="str">
            <v>December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  <cell r="U3090" t="str">
            <v>December</v>
          </cell>
          <cell r="V3090" t="str">
            <v>January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  <cell r="U3091" t="str">
            <v>June</v>
          </cell>
          <cell r="V3091" t="str">
            <v>July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  <cell r="U3092" t="str">
            <v>March</v>
          </cell>
          <cell r="V3092" t="str">
            <v>May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  <cell r="U3093" t="str">
            <v>July</v>
          </cell>
          <cell r="V3093" t="str">
            <v>August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  <cell r="U3094" t="str">
            <v>September</v>
          </cell>
          <cell r="V3094" t="str">
            <v>October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  <cell r="U3095" t="str">
            <v>May</v>
          </cell>
          <cell r="V3095" t="str">
            <v>June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  <cell r="U3096" t="str">
            <v>July</v>
          </cell>
          <cell r="V3096" t="str">
            <v>September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  <cell r="U3097" t="str">
            <v>June</v>
          </cell>
          <cell r="V3097" t="str">
            <v>August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  <cell r="U3098" t="str">
            <v>April</v>
          </cell>
          <cell r="V3098" t="str">
            <v>May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  <cell r="U3099" t="str">
            <v>September</v>
          </cell>
          <cell r="V3099" t="str">
            <v>October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  <cell r="U3100" t="str">
            <v>December</v>
          </cell>
          <cell r="V3100" t="str">
            <v>February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  <cell r="U3101" t="str">
            <v>January</v>
          </cell>
          <cell r="V3101" t="str">
            <v>February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  <cell r="U3102" t="str">
            <v>September</v>
          </cell>
          <cell r="V3102" t="str">
            <v>October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  <cell r="U3103" t="str">
            <v>June</v>
          </cell>
          <cell r="V3103" t="str">
            <v>July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  <cell r="U3104" t="str">
            <v>July</v>
          </cell>
          <cell r="V3104" t="str">
            <v>August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  <cell r="U3105" t="str">
            <v>April</v>
          </cell>
          <cell r="V3105" t="str">
            <v>June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  <cell r="U3106" t="str">
            <v>January</v>
          </cell>
          <cell r="V3106" t="str">
            <v>February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  <cell r="U3107" t="str">
            <v>August</v>
          </cell>
          <cell r="V3107" t="str">
            <v>October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  <cell r="U3108" t="str">
            <v>August</v>
          </cell>
          <cell r="V3108" t="str">
            <v>September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  <cell r="U3109" t="str">
            <v>May</v>
          </cell>
          <cell r="V3109" t="str">
            <v>May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  <cell r="U3110" t="str">
            <v>February</v>
          </cell>
          <cell r="V3110" t="str">
            <v>April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  <cell r="U3111" t="str">
            <v>July</v>
          </cell>
          <cell r="V3111" t="str">
            <v>August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  <cell r="U3112" t="str">
            <v>January</v>
          </cell>
          <cell r="V3112" t="str">
            <v>February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  <cell r="U3113" t="str">
            <v>September</v>
          </cell>
          <cell r="V3113" t="str">
            <v>October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  <cell r="U3114" t="str">
            <v>September</v>
          </cell>
          <cell r="V3114" t="str">
            <v>November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  <cell r="U3115" t="str">
            <v>March</v>
          </cell>
          <cell r="V3115" t="str">
            <v>April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  <cell r="U3116" t="str">
            <v>July</v>
          </cell>
          <cell r="V3116" t="str">
            <v>September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  <cell r="U3117" t="str">
            <v>May</v>
          </cell>
          <cell r="V3117" t="str">
            <v>June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  <cell r="U3118" t="str">
            <v>March</v>
          </cell>
          <cell r="V3118" t="str">
            <v>April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  <cell r="U3119" t="str">
            <v>May</v>
          </cell>
          <cell r="V3119" t="str">
            <v>May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  <cell r="U3120" t="str">
            <v>June</v>
          </cell>
          <cell r="V3120" t="str">
            <v>July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  <cell r="U3121" t="str">
            <v>February</v>
          </cell>
          <cell r="V3121" t="str">
            <v>March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  <cell r="U3122" t="str">
            <v>March</v>
          </cell>
          <cell r="V3122" t="str">
            <v>May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  <cell r="U3123" t="str">
            <v>July</v>
          </cell>
          <cell r="V3123" t="str">
            <v>September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  <cell r="U3124" t="str">
            <v>November</v>
          </cell>
          <cell r="V3124" t="str">
            <v>November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  <cell r="U3125" t="str">
            <v>June</v>
          </cell>
          <cell r="V3125" t="str">
            <v>July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  <cell r="U3126" t="str">
            <v>December</v>
          </cell>
          <cell r="V3126" t="str">
            <v>February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  <cell r="U3127" t="str">
            <v>December</v>
          </cell>
          <cell r="V3127" t="str">
            <v>January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  <cell r="U3128" t="str">
            <v>February</v>
          </cell>
          <cell r="V3128" t="str">
            <v>March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  <cell r="U3129" t="str">
            <v>January</v>
          </cell>
          <cell r="V3129" t="str">
            <v>March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  <cell r="U3130" t="str">
            <v>February</v>
          </cell>
          <cell r="V3130" t="str">
            <v>March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  <cell r="U3131" t="str">
            <v>March</v>
          </cell>
          <cell r="V3131" t="str">
            <v>April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  <cell r="U3132" t="str">
            <v>March</v>
          </cell>
          <cell r="V3132" t="str">
            <v>April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  <cell r="U3133" t="str">
            <v>March</v>
          </cell>
          <cell r="V3133" t="str">
            <v>April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  <cell r="U3134" t="str">
            <v>February</v>
          </cell>
          <cell r="V3134" t="str">
            <v>April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  <cell r="U3135" t="str">
            <v>February</v>
          </cell>
          <cell r="V3135" t="str">
            <v>March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  <cell r="U3136" t="str">
            <v>March</v>
          </cell>
          <cell r="V3136" t="str">
            <v>March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  <cell r="U3137" t="str">
            <v>March</v>
          </cell>
          <cell r="V3137" t="str">
            <v>April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  <cell r="U3138" t="str">
            <v>February</v>
          </cell>
          <cell r="V3138" t="str">
            <v>March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  <cell r="U3139" t="str">
            <v>March</v>
          </cell>
          <cell r="V3139" t="str">
            <v>May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  <cell r="U3140" t="str">
            <v>March</v>
          </cell>
          <cell r="V3140" t="str">
            <v>April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  <cell r="U3141" t="str">
            <v>February</v>
          </cell>
          <cell r="V3141" t="str">
            <v>March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  <cell r="U3142" t="str">
            <v>March</v>
          </cell>
          <cell r="V3142" t="str">
            <v>April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  <cell r="U3143" t="str">
            <v>March</v>
          </cell>
          <cell r="V3143" t="str">
            <v>April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  <cell r="U3144" t="str">
            <v>February</v>
          </cell>
          <cell r="V3144" t="str">
            <v>March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  <cell r="U3145" t="str">
            <v>March</v>
          </cell>
          <cell r="V3145" t="str">
            <v>April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  <cell r="U3146" t="str">
            <v>March</v>
          </cell>
          <cell r="V3146" t="str">
            <v>March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  <cell r="U3147" t="str">
            <v>January</v>
          </cell>
          <cell r="V3147" t="str">
            <v>March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  <cell r="U3148" t="str">
            <v>March</v>
          </cell>
          <cell r="V3148" t="str">
            <v>April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  <cell r="U3149" t="str">
            <v>September</v>
          </cell>
          <cell r="V3149" t="str">
            <v>November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  <cell r="U3150" t="str">
            <v>September</v>
          </cell>
          <cell r="V3150" t="str">
            <v>October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  <cell r="U3151" t="str">
            <v>November</v>
          </cell>
          <cell r="V3151" t="str">
            <v>December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  <cell r="U3152" t="str">
            <v>October</v>
          </cell>
          <cell r="V3152" t="str">
            <v>January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  <cell r="U3153" t="str">
            <v>August</v>
          </cell>
          <cell r="V3153" t="str">
            <v>September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  <cell r="U3154" t="str">
            <v>October</v>
          </cell>
          <cell r="V3154" t="str">
            <v>November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  <cell r="U3155" t="str">
            <v>March</v>
          </cell>
          <cell r="V3155" t="str">
            <v>May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  <cell r="U3156" t="str">
            <v>March</v>
          </cell>
          <cell r="V3156" t="str">
            <v>April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  <cell r="U3157" t="str">
            <v>November</v>
          </cell>
          <cell r="V3157" t="str">
            <v>December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  <cell r="U3158" t="str">
            <v>April</v>
          </cell>
          <cell r="V3158" t="str">
            <v>June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  <cell r="U3159" t="str">
            <v>July</v>
          </cell>
          <cell r="V3159" t="str">
            <v>July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  <cell r="U3160" t="str">
            <v>June</v>
          </cell>
          <cell r="V3160" t="str">
            <v>July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  <cell r="U3161" t="str">
            <v>December</v>
          </cell>
          <cell r="V3161" t="str">
            <v>January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  <cell r="U3162" t="str">
            <v>July</v>
          </cell>
          <cell r="V3162" t="str">
            <v>August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  <cell r="U3163" t="str">
            <v>September</v>
          </cell>
          <cell r="V3163" t="str">
            <v>October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  <cell r="U3164" t="str">
            <v>June</v>
          </cell>
          <cell r="V3164" t="str">
            <v>July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  <cell r="U3165" t="str">
            <v>May</v>
          </cell>
          <cell r="V3165" t="str">
            <v>June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  <cell r="U3166" t="str">
            <v>May</v>
          </cell>
          <cell r="V3166" t="str">
            <v>June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  <cell r="U3167" t="str">
            <v>April</v>
          </cell>
          <cell r="V3167" t="str">
            <v>May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  <cell r="U3168" t="str">
            <v>October</v>
          </cell>
          <cell r="V3168" t="str">
            <v>November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  <cell r="U3169" t="str">
            <v>July</v>
          </cell>
          <cell r="V3169" t="str">
            <v>August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  <cell r="U3170" t="str">
            <v>May</v>
          </cell>
          <cell r="V3170" t="str">
            <v>June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  <cell r="U3171" t="str">
            <v>November</v>
          </cell>
          <cell r="V3171" t="str">
            <v>December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  <cell r="U3172" t="str">
            <v>May</v>
          </cell>
          <cell r="V3172" t="str">
            <v>July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  <cell r="U3173" t="str">
            <v>April</v>
          </cell>
          <cell r="V3173" t="str">
            <v>May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  <cell r="U3174" t="str">
            <v>January</v>
          </cell>
          <cell r="V3174" t="str">
            <v>February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  <cell r="U3175" t="str">
            <v>August</v>
          </cell>
          <cell r="V3175" t="str">
            <v>September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  <cell r="U3176" t="str">
            <v>August</v>
          </cell>
          <cell r="V3176" t="str">
            <v>August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  <cell r="U3177" t="str">
            <v>December</v>
          </cell>
          <cell r="V3177" t="str">
            <v>February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  <cell r="U3178" t="str">
            <v>July</v>
          </cell>
          <cell r="V3178" t="str">
            <v>August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  <cell r="U3179" t="str">
            <v>May</v>
          </cell>
          <cell r="V3179" t="str">
            <v>June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  <cell r="U3180" t="str">
            <v>June</v>
          </cell>
          <cell r="V3180" t="str">
            <v>July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  <cell r="U3181" t="str">
            <v>April</v>
          </cell>
          <cell r="V3181" t="str">
            <v>May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  <cell r="U3182" t="str">
            <v>May</v>
          </cell>
          <cell r="V3182" t="str">
            <v>June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  <cell r="U3183" t="str">
            <v>May</v>
          </cell>
          <cell r="V3183" t="str">
            <v>June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  <cell r="U3184" t="str">
            <v>December</v>
          </cell>
          <cell r="V3184" t="str">
            <v>January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  <cell r="U3185" t="str">
            <v>August</v>
          </cell>
          <cell r="V3185" t="str">
            <v>August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  <cell r="U3186" t="str">
            <v>June</v>
          </cell>
          <cell r="V3186" t="str">
            <v>July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  <cell r="U3187" t="str">
            <v>July</v>
          </cell>
          <cell r="V3187" t="str">
            <v>July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  <cell r="U3188" t="str">
            <v>August</v>
          </cell>
          <cell r="V3188" t="str">
            <v>September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  <cell r="U3189" t="str">
            <v>July</v>
          </cell>
          <cell r="V3189" t="str">
            <v>August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  <cell r="U3190" t="str">
            <v>May</v>
          </cell>
          <cell r="V3190" t="str">
            <v>June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  <cell r="U3191" t="str">
            <v>April</v>
          </cell>
          <cell r="V3191" t="str">
            <v>May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  <cell r="U3192" t="str">
            <v>November</v>
          </cell>
          <cell r="V3192" t="str">
            <v>December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  <cell r="U3193" t="str">
            <v>June</v>
          </cell>
          <cell r="V3193" t="str">
            <v>August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  <cell r="U3194" t="str">
            <v>January</v>
          </cell>
          <cell r="V3194" t="str">
            <v>February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  <cell r="U3195" t="str">
            <v>January</v>
          </cell>
          <cell r="V3195" t="str">
            <v>February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  <cell r="U3196" t="str">
            <v>June</v>
          </cell>
          <cell r="V3196" t="str">
            <v>July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  <cell r="U3197" t="str">
            <v>January</v>
          </cell>
          <cell r="V3197" t="str">
            <v>February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  <cell r="U3198" t="str">
            <v>June</v>
          </cell>
          <cell r="V3198" t="str">
            <v>August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  <cell r="U3199" t="str">
            <v>January</v>
          </cell>
          <cell r="V3199" t="str">
            <v>February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  <cell r="U3200" t="str">
            <v>January</v>
          </cell>
          <cell r="V3200" t="str">
            <v>February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  <cell r="U3201" t="str">
            <v>August</v>
          </cell>
          <cell r="V3201" t="str">
            <v>September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  <cell r="U3202" t="str">
            <v>March</v>
          </cell>
          <cell r="V3202" t="str">
            <v>April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  <cell r="U3203" t="str">
            <v>August</v>
          </cell>
          <cell r="V3203" t="str">
            <v>August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  <cell r="U3204" t="str">
            <v>October</v>
          </cell>
          <cell r="V3204" t="str">
            <v>December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  <cell r="U3205" t="str">
            <v>August</v>
          </cell>
          <cell r="V3205" t="str">
            <v>September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  <cell r="U3206" t="str">
            <v>June</v>
          </cell>
          <cell r="V3206" t="str">
            <v>July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  <cell r="U3207" t="str">
            <v>April</v>
          </cell>
          <cell r="V3207" t="str">
            <v>May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  <cell r="U3208" t="str">
            <v>August</v>
          </cell>
          <cell r="V3208" t="str">
            <v>September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  <cell r="U3209" t="str">
            <v>February</v>
          </cell>
          <cell r="V3209" t="str">
            <v>April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  <cell r="U3210" t="str">
            <v>July</v>
          </cell>
          <cell r="V3210" t="str">
            <v>July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  <cell r="U3211" t="str">
            <v>May</v>
          </cell>
          <cell r="V3211" t="str">
            <v>June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  <cell r="U3212" t="str">
            <v>April</v>
          </cell>
          <cell r="V3212" t="str">
            <v>June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  <cell r="U3213" t="str">
            <v>July</v>
          </cell>
          <cell r="V3213" t="str">
            <v>August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  <cell r="U3214" t="str">
            <v>July</v>
          </cell>
          <cell r="V3214" t="str">
            <v>August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  <cell r="U3215" t="str">
            <v>June</v>
          </cell>
          <cell r="V3215" t="str">
            <v>July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  <cell r="U3216" t="str">
            <v>November</v>
          </cell>
          <cell r="V3216" t="str">
            <v>January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  <cell r="U3217" t="str">
            <v>August</v>
          </cell>
          <cell r="V3217" t="str">
            <v>September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  <cell r="U3218" t="str">
            <v>June</v>
          </cell>
          <cell r="V3218" t="str">
            <v>July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  <cell r="U3219" t="str">
            <v>October</v>
          </cell>
          <cell r="V3219" t="str">
            <v>November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  <cell r="U3220" t="str">
            <v>November</v>
          </cell>
          <cell r="V3220" t="str">
            <v>December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  <cell r="U3221" t="str">
            <v>February</v>
          </cell>
          <cell r="V3221" t="str">
            <v>March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  <cell r="U3222" t="str">
            <v>February</v>
          </cell>
          <cell r="V3222" t="str">
            <v>March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  <cell r="U3223" t="str">
            <v>May</v>
          </cell>
          <cell r="V3223" t="str">
            <v>July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  <cell r="U3224" t="str">
            <v>September</v>
          </cell>
          <cell r="V3224" t="str">
            <v>October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  <cell r="U3225" t="str">
            <v>July</v>
          </cell>
          <cell r="V3225" t="str">
            <v>August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  <cell r="U3226" t="str">
            <v>November</v>
          </cell>
          <cell r="V3226" t="str">
            <v>January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  <cell r="U3227" t="str">
            <v>May</v>
          </cell>
          <cell r="V3227" t="str">
            <v>June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  <cell r="U3228" t="str">
            <v>September</v>
          </cell>
          <cell r="V3228" t="str">
            <v>October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  <cell r="U3229" t="str">
            <v>December</v>
          </cell>
          <cell r="V3229" t="str">
            <v>January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  <cell r="U3230" t="str">
            <v>November</v>
          </cell>
          <cell r="V3230" t="str">
            <v>December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  <cell r="U3231" t="str">
            <v>October</v>
          </cell>
          <cell r="V3231" t="str">
            <v>November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  <cell r="U3232" t="str">
            <v>September</v>
          </cell>
          <cell r="V3232" t="str">
            <v>October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  <cell r="U3233" t="str">
            <v>March</v>
          </cell>
          <cell r="V3233" t="str">
            <v>April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  <cell r="U3234" t="str">
            <v>April</v>
          </cell>
          <cell r="V3234" t="str">
            <v>May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  <cell r="U3235" t="str">
            <v>January</v>
          </cell>
          <cell r="V3235" t="str">
            <v>March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  <cell r="U3236" t="str">
            <v>December</v>
          </cell>
          <cell r="V3236" t="str">
            <v>February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  <cell r="U3237" t="str">
            <v>June</v>
          </cell>
          <cell r="V3237" t="str">
            <v>July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  <cell r="U3238" t="str">
            <v>November</v>
          </cell>
          <cell r="V3238" t="str">
            <v>December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  <cell r="U3239" t="str">
            <v>September</v>
          </cell>
          <cell r="V3239" t="str">
            <v>September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  <cell r="U3240" t="str">
            <v>June</v>
          </cell>
          <cell r="V3240" t="str">
            <v>July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  <cell r="U3241" t="str">
            <v>October</v>
          </cell>
          <cell r="V3241" t="str">
            <v>October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  <cell r="U3242" t="str">
            <v>January</v>
          </cell>
          <cell r="V3242" t="str">
            <v>February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  <cell r="U3243" t="str">
            <v>September</v>
          </cell>
          <cell r="V3243" t="str">
            <v>October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  <cell r="U3244" t="str">
            <v>August</v>
          </cell>
          <cell r="V3244" t="str">
            <v>September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  <cell r="U3245" t="str">
            <v>September</v>
          </cell>
          <cell r="V3245" t="str">
            <v>October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  <cell r="U3246" t="str">
            <v>November</v>
          </cell>
          <cell r="V3246" t="str">
            <v>December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  <cell r="U3247" t="str">
            <v>May</v>
          </cell>
          <cell r="V3247" t="str">
            <v>June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  <cell r="U3248" t="str">
            <v>August</v>
          </cell>
          <cell r="V3248" t="str">
            <v>September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  <cell r="U3249" t="str">
            <v>June</v>
          </cell>
          <cell r="V3249" t="str">
            <v>July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  <cell r="U3250" t="str">
            <v>March</v>
          </cell>
          <cell r="V3250" t="str">
            <v>April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  <cell r="U3251" t="str">
            <v>May</v>
          </cell>
          <cell r="V3251" t="str">
            <v>June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  <cell r="U3252" t="str">
            <v>October</v>
          </cell>
          <cell r="V3252" t="str">
            <v>November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  <cell r="U3253" t="str">
            <v>May</v>
          </cell>
          <cell r="V3253" t="str">
            <v>June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  <cell r="U3254" t="str">
            <v>August</v>
          </cell>
          <cell r="V3254" t="str">
            <v>September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  <cell r="U3255" t="str">
            <v>August</v>
          </cell>
          <cell r="V3255" t="str">
            <v>September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  <cell r="U3256" t="str">
            <v>February</v>
          </cell>
          <cell r="V3256" t="str">
            <v>March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  <cell r="U3257" t="str">
            <v>September</v>
          </cell>
          <cell r="V3257" t="str">
            <v>October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  <cell r="U3258" t="str">
            <v>May</v>
          </cell>
          <cell r="V3258" t="str">
            <v>June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  <cell r="U3259" t="str">
            <v>January</v>
          </cell>
          <cell r="V3259" t="str">
            <v>February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  <cell r="U3260" t="str">
            <v>December</v>
          </cell>
          <cell r="V3260" t="str">
            <v>January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  <cell r="U3261" t="str">
            <v>September</v>
          </cell>
          <cell r="V3261" t="str">
            <v>October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  <cell r="U3262" t="str">
            <v>October</v>
          </cell>
          <cell r="V3262" t="str">
            <v>November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  <cell r="U3263" t="str">
            <v>June</v>
          </cell>
          <cell r="V3263" t="str">
            <v>July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  <cell r="U3264" t="str">
            <v>November</v>
          </cell>
          <cell r="V3264" t="str">
            <v>December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  <cell r="U3265" t="str">
            <v>October</v>
          </cell>
          <cell r="V3265" t="str">
            <v>October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  <cell r="U3266" t="str">
            <v>January</v>
          </cell>
          <cell r="V3266" t="str">
            <v>January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  <cell r="U3267" t="str">
            <v>November</v>
          </cell>
          <cell r="V3267" t="str">
            <v>December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  <cell r="U3268" t="str">
            <v>May</v>
          </cell>
          <cell r="V3268" t="str">
            <v>June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  <cell r="U3269" t="str">
            <v>June</v>
          </cell>
          <cell r="V3269" t="str">
            <v>July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  <cell r="U3270" t="str">
            <v>August</v>
          </cell>
          <cell r="V3270" t="str">
            <v>August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  <cell r="U3271" t="str">
            <v>May</v>
          </cell>
          <cell r="V3271" t="str">
            <v>June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  <cell r="U3272" t="str">
            <v>June</v>
          </cell>
          <cell r="V3272" t="str">
            <v>July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  <cell r="U3273" t="str">
            <v>October</v>
          </cell>
          <cell r="V3273" t="str">
            <v>November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  <cell r="U3274" t="str">
            <v>October</v>
          </cell>
          <cell r="V3274" t="str">
            <v>November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  <cell r="U3275" t="str">
            <v>August</v>
          </cell>
          <cell r="V3275" t="str">
            <v>September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  <cell r="U3276" t="str">
            <v>January</v>
          </cell>
          <cell r="V3276" t="str">
            <v>March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  <cell r="U3277" t="str">
            <v>January</v>
          </cell>
          <cell r="V3277" t="str">
            <v>February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  <cell r="U3278" t="str">
            <v>February</v>
          </cell>
          <cell r="V3278" t="str">
            <v>April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  <cell r="U3279" t="str">
            <v>October</v>
          </cell>
          <cell r="V3279" t="str">
            <v>November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  <cell r="U3280" t="str">
            <v>April</v>
          </cell>
          <cell r="V3280" t="str">
            <v>May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  <cell r="U3281" t="str">
            <v>March</v>
          </cell>
          <cell r="V3281" t="str">
            <v>April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  <cell r="U3282" t="str">
            <v>April</v>
          </cell>
          <cell r="V3282" t="str">
            <v>June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  <cell r="U3283" t="str">
            <v>August</v>
          </cell>
          <cell r="V3283" t="str">
            <v>September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  <cell r="U3284" t="str">
            <v>March</v>
          </cell>
          <cell r="V3284" t="str">
            <v>April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  <cell r="U3285" t="str">
            <v>January</v>
          </cell>
          <cell r="V3285" t="str">
            <v>February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  <cell r="U3286" t="str">
            <v>January</v>
          </cell>
          <cell r="V3286" t="str">
            <v>January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  <cell r="U3287" t="str">
            <v>January</v>
          </cell>
          <cell r="V3287" t="str">
            <v>February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  <cell r="U3288" t="str">
            <v>July</v>
          </cell>
          <cell r="V3288" t="str">
            <v>August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  <cell r="U3289" t="str">
            <v>November</v>
          </cell>
          <cell r="V3289" t="str">
            <v>November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  <cell r="U3290" t="str">
            <v>May</v>
          </cell>
          <cell r="V3290" t="str">
            <v>June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  <cell r="U3291" t="str">
            <v>January</v>
          </cell>
          <cell r="V3291" t="str">
            <v>February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  <cell r="U3292" t="str">
            <v>February</v>
          </cell>
          <cell r="V3292" t="str">
            <v>March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  <cell r="U3293" t="str">
            <v>August</v>
          </cell>
          <cell r="V3293" t="str">
            <v>September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  <cell r="U3294" t="str">
            <v>October</v>
          </cell>
          <cell r="V3294" t="str">
            <v>December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  <cell r="U3295" t="str">
            <v>February</v>
          </cell>
          <cell r="V3295" t="str">
            <v>March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  <cell r="U3296" t="str">
            <v>May</v>
          </cell>
          <cell r="V3296" t="str">
            <v>June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  <cell r="U3297" t="str">
            <v>August</v>
          </cell>
          <cell r="V3297" t="str">
            <v>September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  <cell r="U3298" t="str">
            <v>November</v>
          </cell>
          <cell r="V3298" t="str">
            <v>November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  <cell r="U3299" t="str">
            <v>July</v>
          </cell>
          <cell r="V3299" t="str">
            <v>July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  <cell r="U3300" t="str">
            <v>August</v>
          </cell>
          <cell r="V3300" t="str">
            <v>September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  <cell r="U3301" t="str">
            <v>September</v>
          </cell>
          <cell r="V3301" t="str">
            <v>October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  <cell r="U3302" t="str">
            <v>April</v>
          </cell>
          <cell r="V3302" t="str">
            <v>April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  <cell r="U3303" t="str">
            <v>June</v>
          </cell>
          <cell r="V3303" t="str">
            <v>August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  <cell r="U3304" t="str">
            <v>November</v>
          </cell>
          <cell r="V3304" t="str">
            <v>December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  <cell r="U3305" t="str">
            <v>February</v>
          </cell>
          <cell r="V3305" t="str">
            <v>March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  <cell r="U3306" t="str">
            <v>November</v>
          </cell>
          <cell r="V3306" t="str">
            <v>December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  <cell r="U3307" t="str">
            <v>July</v>
          </cell>
          <cell r="V3307" t="str">
            <v>July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  <cell r="U3308" t="str">
            <v>May</v>
          </cell>
          <cell r="V3308" t="str">
            <v>June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  <cell r="U3309" t="str">
            <v>April</v>
          </cell>
          <cell r="V3309" t="str">
            <v>May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  <cell r="U3310" t="str">
            <v>March</v>
          </cell>
          <cell r="V3310" t="str">
            <v>April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  <cell r="U3311" t="str">
            <v>September</v>
          </cell>
          <cell r="V3311" t="str">
            <v>October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  <cell r="U3312" t="str">
            <v>September</v>
          </cell>
          <cell r="V3312" t="str">
            <v>October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  <cell r="U3313" t="str">
            <v>September</v>
          </cell>
          <cell r="V3313" t="str">
            <v>October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  <cell r="U3314" t="str">
            <v>October</v>
          </cell>
          <cell r="V3314" t="str">
            <v>November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  <cell r="U3315" t="str">
            <v>January</v>
          </cell>
          <cell r="V3315" t="str">
            <v>January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  <cell r="U3316" t="str">
            <v>April</v>
          </cell>
          <cell r="V3316" t="str">
            <v>May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  <cell r="U3317" t="str">
            <v>April</v>
          </cell>
          <cell r="V3317" t="str">
            <v>May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  <cell r="U3318" t="str">
            <v>July</v>
          </cell>
          <cell r="V3318" t="str">
            <v>August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  <cell r="U3319" t="str">
            <v>May</v>
          </cell>
          <cell r="V3319" t="str">
            <v>June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  <cell r="U3320" t="str">
            <v>March</v>
          </cell>
          <cell r="V3320" t="str">
            <v>April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  <cell r="U3321" t="str">
            <v>December</v>
          </cell>
          <cell r="V3321" t="str">
            <v>January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  <cell r="U3322" t="str">
            <v>May</v>
          </cell>
          <cell r="V3322" t="str">
            <v>June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  <cell r="U3323" t="str">
            <v>October</v>
          </cell>
          <cell r="V3323" t="str">
            <v>October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  <cell r="U3324" t="str">
            <v>May</v>
          </cell>
          <cell r="V3324" t="str">
            <v>June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  <cell r="U3325" t="str">
            <v>August</v>
          </cell>
          <cell r="V3325" t="str">
            <v>September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  <cell r="U3326" t="str">
            <v>May</v>
          </cell>
          <cell r="V3326" t="str">
            <v>June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  <cell r="U3327" t="str">
            <v>March</v>
          </cell>
          <cell r="V3327" t="str">
            <v>April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  <cell r="U3328" t="str">
            <v>February</v>
          </cell>
          <cell r="V3328" t="str">
            <v>March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  <cell r="U3329" t="str">
            <v>April</v>
          </cell>
          <cell r="V3329" t="str">
            <v>May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  <cell r="U3330" t="str">
            <v>July</v>
          </cell>
          <cell r="V3330" t="str">
            <v>July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  <cell r="U3331" t="str">
            <v>July</v>
          </cell>
          <cell r="V3331" t="str">
            <v>July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  <cell r="U3332" t="str">
            <v>March</v>
          </cell>
          <cell r="V3332" t="str">
            <v>April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  <cell r="U3333" t="str">
            <v>September</v>
          </cell>
          <cell r="V3333" t="str">
            <v>October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  <cell r="U3334" t="str">
            <v>June</v>
          </cell>
          <cell r="V3334" t="str">
            <v>July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  <cell r="U3335" t="str">
            <v>May</v>
          </cell>
          <cell r="V3335" t="str">
            <v>June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  <cell r="U3336" t="str">
            <v>June</v>
          </cell>
          <cell r="V3336" t="str">
            <v>July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  <cell r="U3337" t="str">
            <v>July</v>
          </cell>
          <cell r="V3337" t="str">
            <v>August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  <cell r="U3338" t="str">
            <v>March</v>
          </cell>
          <cell r="V3338" t="str">
            <v>April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  <cell r="U3339" t="str">
            <v>September</v>
          </cell>
          <cell r="V3339" t="str">
            <v>October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  <cell r="U3340" t="str">
            <v>February</v>
          </cell>
          <cell r="V3340" t="str">
            <v>February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  <cell r="U3341" t="str">
            <v>June</v>
          </cell>
          <cell r="V3341" t="str">
            <v>July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  <cell r="U3342" t="str">
            <v>November</v>
          </cell>
          <cell r="V3342" t="str">
            <v>December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  <cell r="U3343" t="str">
            <v>May</v>
          </cell>
          <cell r="V3343" t="str">
            <v>June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  <cell r="U3344" t="str">
            <v>February</v>
          </cell>
          <cell r="V3344" t="str">
            <v>April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  <cell r="U3345" t="str">
            <v>March</v>
          </cell>
          <cell r="V3345" t="str">
            <v>April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  <cell r="U3346" t="str">
            <v>July</v>
          </cell>
          <cell r="V3346" t="str">
            <v>August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  <cell r="U3347" t="str">
            <v>February</v>
          </cell>
          <cell r="V3347" t="str">
            <v>April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  <cell r="U3348" t="str">
            <v>February</v>
          </cell>
          <cell r="V3348" t="str">
            <v>February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  <cell r="U3349" t="str">
            <v>April</v>
          </cell>
          <cell r="V3349" t="str">
            <v>May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  <cell r="U3350" t="str">
            <v>April</v>
          </cell>
          <cell r="V3350" t="str">
            <v>April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  <cell r="U3351" t="str">
            <v>May</v>
          </cell>
          <cell r="V3351" t="str">
            <v>June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  <cell r="U3352" t="str">
            <v>October</v>
          </cell>
          <cell r="V3352" t="str">
            <v>November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  <cell r="U3353" t="str">
            <v>June</v>
          </cell>
          <cell r="V3353" t="str">
            <v>July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  <cell r="U3354" t="str">
            <v>May</v>
          </cell>
          <cell r="V3354" t="str">
            <v>July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  <cell r="U3355" t="str">
            <v>April</v>
          </cell>
          <cell r="V3355" t="str">
            <v>May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  <cell r="U3356" t="str">
            <v>September</v>
          </cell>
          <cell r="V3356" t="str">
            <v>October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  <cell r="U3357" t="str">
            <v>April</v>
          </cell>
          <cell r="V3357" t="str">
            <v>May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  <cell r="U3358" t="str">
            <v>June</v>
          </cell>
          <cell r="V3358" t="str">
            <v>July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  <cell r="U3359" t="str">
            <v>July</v>
          </cell>
          <cell r="V3359" t="str">
            <v>August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  <cell r="U3360" t="str">
            <v>October</v>
          </cell>
          <cell r="V3360" t="str">
            <v>November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  <cell r="U3361" t="str">
            <v>January</v>
          </cell>
          <cell r="V3361" t="str">
            <v>February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  <cell r="U3362" t="str">
            <v>November</v>
          </cell>
          <cell r="V3362" t="str">
            <v>December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  <cell r="U3363" t="str">
            <v>August</v>
          </cell>
          <cell r="V3363" t="str">
            <v>September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  <cell r="U3364" t="str">
            <v>February</v>
          </cell>
          <cell r="V3364" t="str">
            <v>March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  <cell r="U3365" t="str">
            <v>July</v>
          </cell>
          <cell r="V3365" t="str">
            <v>August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  <cell r="U3366" t="str">
            <v>February</v>
          </cell>
          <cell r="V3366" t="str">
            <v>March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  <cell r="U3367" t="str">
            <v>November</v>
          </cell>
          <cell r="V3367" t="str">
            <v>December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  <cell r="U3368" t="str">
            <v>April</v>
          </cell>
          <cell r="V3368" t="str">
            <v>May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  <cell r="U3369" t="str">
            <v>July</v>
          </cell>
          <cell r="V3369" t="str">
            <v>August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  <cell r="U3370" t="str">
            <v>November</v>
          </cell>
          <cell r="V3370" t="str">
            <v>January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  <cell r="U3371" t="str">
            <v>November</v>
          </cell>
          <cell r="V3371" t="str">
            <v>January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  <cell r="U3372" t="str">
            <v>November</v>
          </cell>
          <cell r="V3372" t="str">
            <v>December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  <cell r="U3373" t="str">
            <v>November</v>
          </cell>
          <cell r="V3373" t="str">
            <v>December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  <cell r="U3374" t="str">
            <v>August</v>
          </cell>
          <cell r="V3374" t="str">
            <v>August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  <cell r="U3375" t="str">
            <v>June</v>
          </cell>
          <cell r="V3375" t="str">
            <v>July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  <cell r="U3376" t="str">
            <v>September</v>
          </cell>
          <cell r="V3376" t="str">
            <v>October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  <cell r="U3377" t="str">
            <v>May</v>
          </cell>
          <cell r="V3377" t="str">
            <v>May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  <cell r="U3378" t="str">
            <v>February</v>
          </cell>
          <cell r="V3378" t="str">
            <v>April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  <cell r="U3379" t="str">
            <v>February</v>
          </cell>
          <cell r="V3379" t="str">
            <v>March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  <cell r="U3380" t="str">
            <v>August</v>
          </cell>
          <cell r="V3380" t="str">
            <v>August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  <cell r="U3381" t="str">
            <v>August</v>
          </cell>
          <cell r="V3381" t="str">
            <v>August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  <cell r="U3382" t="str">
            <v>October</v>
          </cell>
          <cell r="V3382" t="str">
            <v>November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  <cell r="U3383" t="str">
            <v>February</v>
          </cell>
          <cell r="V3383" t="str">
            <v>March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  <cell r="U3384" t="str">
            <v>July</v>
          </cell>
          <cell r="V3384" t="str">
            <v>August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  <cell r="U3385" t="str">
            <v>June</v>
          </cell>
          <cell r="V3385" t="str">
            <v>June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  <cell r="U3386" t="str">
            <v>October</v>
          </cell>
          <cell r="V3386" t="str">
            <v>November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  <cell r="U3387" t="str">
            <v>November</v>
          </cell>
          <cell r="V3387" t="str">
            <v>December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  <cell r="U3388" t="str">
            <v>November</v>
          </cell>
          <cell r="V3388" t="str">
            <v>December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  <cell r="U3389" t="str">
            <v>November</v>
          </cell>
          <cell r="V3389" t="str">
            <v>December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  <cell r="U3390" t="str">
            <v>May</v>
          </cell>
          <cell r="V3390" t="str">
            <v>June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  <cell r="U3391" t="str">
            <v>May</v>
          </cell>
          <cell r="V3391" t="str">
            <v>June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  <cell r="U3392" t="str">
            <v>June</v>
          </cell>
          <cell r="V3392" t="str">
            <v>July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  <cell r="U3393" t="str">
            <v>July</v>
          </cell>
          <cell r="V3393" t="str">
            <v>August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  <cell r="U3394" t="str">
            <v>March</v>
          </cell>
          <cell r="V3394" t="str">
            <v>May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  <cell r="U3395" t="str">
            <v>October</v>
          </cell>
          <cell r="V3395" t="str">
            <v>November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  <cell r="U3396" t="str">
            <v>June</v>
          </cell>
          <cell r="V3396" t="str">
            <v>July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  <cell r="U3397" t="str">
            <v>May</v>
          </cell>
          <cell r="V3397" t="str">
            <v>May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  <cell r="U3398" t="str">
            <v>May</v>
          </cell>
          <cell r="V3398" t="str">
            <v>June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  <cell r="U3399" t="str">
            <v>January</v>
          </cell>
          <cell r="V3399" t="str">
            <v>February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  <cell r="U3400" t="str">
            <v>October</v>
          </cell>
          <cell r="V3400" t="str">
            <v>November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  <cell r="U3401" t="str">
            <v>January</v>
          </cell>
          <cell r="V3401" t="str">
            <v>February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  <cell r="U3402" t="str">
            <v>July</v>
          </cell>
          <cell r="V3402" t="str">
            <v>August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  <cell r="U3403" t="str">
            <v>July</v>
          </cell>
          <cell r="V3403" t="str">
            <v>August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  <cell r="U3404" t="str">
            <v>October</v>
          </cell>
          <cell r="V3404" t="str">
            <v>November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  <cell r="U3405" t="str">
            <v>May</v>
          </cell>
          <cell r="V3405" t="str">
            <v>June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  <cell r="U3406" t="str">
            <v>May</v>
          </cell>
          <cell r="V3406" t="str">
            <v>June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  <cell r="U3407" t="str">
            <v>February</v>
          </cell>
          <cell r="V3407" t="str">
            <v>March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  <cell r="U3408" t="str">
            <v>June</v>
          </cell>
          <cell r="V3408" t="str">
            <v>July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  <cell r="U3409" t="str">
            <v>June</v>
          </cell>
          <cell r="V3409" t="str">
            <v>July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  <cell r="U3410" t="str">
            <v>June</v>
          </cell>
          <cell r="V3410" t="str">
            <v>July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  <cell r="U3411" t="str">
            <v>June</v>
          </cell>
          <cell r="V3411" t="str">
            <v>July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  <cell r="U3412" t="str">
            <v>May</v>
          </cell>
          <cell r="V3412" t="str">
            <v>June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  <cell r="U3413" t="str">
            <v>September</v>
          </cell>
          <cell r="V3413" t="str">
            <v>October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  <cell r="U3414" t="str">
            <v>August</v>
          </cell>
          <cell r="V3414" t="str">
            <v>September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  <cell r="U3415" t="str">
            <v>February</v>
          </cell>
          <cell r="V3415" t="str">
            <v>February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  <cell r="U3416" t="str">
            <v>November</v>
          </cell>
          <cell r="V3416" t="str">
            <v>December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  <cell r="U3417" t="str">
            <v>April</v>
          </cell>
          <cell r="V3417" t="str">
            <v>April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  <cell r="U3418" t="str">
            <v>March</v>
          </cell>
          <cell r="V3418" t="str">
            <v>April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  <cell r="U3419" t="str">
            <v>September</v>
          </cell>
          <cell r="V3419" t="str">
            <v>October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  <cell r="U3420" t="str">
            <v>April</v>
          </cell>
          <cell r="V3420" t="str">
            <v>May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  <cell r="U3421" t="str">
            <v>March</v>
          </cell>
          <cell r="V3421" t="str">
            <v>April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  <cell r="U3422" t="str">
            <v>February</v>
          </cell>
          <cell r="V3422" t="str">
            <v>February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  <cell r="U3423" t="str">
            <v>February</v>
          </cell>
          <cell r="V3423" t="str">
            <v>March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  <cell r="U3424" t="str">
            <v>November</v>
          </cell>
          <cell r="V3424" t="str">
            <v>December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  <cell r="U3425" t="str">
            <v>March</v>
          </cell>
          <cell r="V3425" t="str">
            <v>April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  <cell r="U3426" t="str">
            <v>January</v>
          </cell>
          <cell r="V3426" t="str">
            <v>February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  <cell r="U3427" t="str">
            <v>September</v>
          </cell>
          <cell r="V3427" t="str">
            <v>October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  <cell r="U3428" t="str">
            <v>September</v>
          </cell>
          <cell r="V3428" t="str">
            <v>September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  <cell r="U3429" t="str">
            <v>June</v>
          </cell>
          <cell r="V3429" t="str">
            <v>July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  <cell r="U3430" t="str">
            <v>February</v>
          </cell>
          <cell r="V3430" t="str">
            <v>February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  <cell r="U3431" t="str">
            <v>October</v>
          </cell>
          <cell r="V3431" t="str">
            <v>November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  <cell r="U3432" t="str">
            <v>June</v>
          </cell>
          <cell r="V3432" t="str">
            <v>July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  <cell r="U3433" t="str">
            <v>July</v>
          </cell>
          <cell r="V3433" t="str">
            <v>August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  <cell r="U3434" t="str">
            <v>January</v>
          </cell>
          <cell r="V3434" t="str">
            <v>February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  <cell r="U3435" t="str">
            <v>May</v>
          </cell>
          <cell r="V3435" t="str">
            <v>June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  <cell r="U3436" t="str">
            <v>June</v>
          </cell>
          <cell r="V3436" t="str">
            <v>July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  <cell r="U3437" t="str">
            <v>July</v>
          </cell>
          <cell r="V3437" t="str">
            <v>August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  <cell r="U3438" t="str">
            <v>July</v>
          </cell>
          <cell r="V3438" t="str">
            <v>August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  <cell r="U3439" t="str">
            <v>July</v>
          </cell>
          <cell r="V3439" t="str">
            <v>August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  <cell r="U3440" t="str">
            <v>April</v>
          </cell>
          <cell r="V3440" t="str">
            <v>May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  <cell r="U3441" t="str">
            <v>January</v>
          </cell>
          <cell r="V3441" t="str">
            <v>January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  <cell r="U3442" t="str">
            <v>June</v>
          </cell>
          <cell r="V3442" t="str">
            <v>July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  <cell r="U3443" t="str">
            <v>October</v>
          </cell>
          <cell r="V3443" t="str">
            <v>November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  <cell r="U3444" t="str">
            <v>April</v>
          </cell>
          <cell r="V3444" t="str">
            <v>May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  <cell r="U3445" t="str">
            <v>August</v>
          </cell>
          <cell r="V3445" t="str">
            <v>September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  <cell r="U3446" t="str">
            <v>May</v>
          </cell>
          <cell r="V3446" t="str">
            <v>June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  <cell r="U3447" t="str">
            <v>September</v>
          </cell>
          <cell r="V3447" t="str">
            <v>October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  <cell r="U3448" t="str">
            <v>January</v>
          </cell>
          <cell r="V3448" t="str">
            <v>February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  <cell r="U3449" t="str">
            <v>February</v>
          </cell>
          <cell r="V3449" t="str">
            <v>March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  <cell r="U3450" t="str">
            <v>November</v>
          </cell>
          <cell r="V3450" t="str">
            <v>December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  <cell r="U3451" t="str">
            <v>June</v>
          </cell>
          <cell r="V3451" t="str">
            <v>July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  <cell r="U3452" t="str">
            <v>February</v>
          </cell>
          <cell r="V3452" t="str">
            <v>April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  <cell r="U3453" t="str">
            <v>March</v>
          </cell>
          <cell r="V3453" t="str">
            <v>April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  <cell r="U3454" t="str">
            <v>June</v>
          </cell>
          <cell r="V3454" t="str">
            <v>July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  <cell r="U3455" t="str">
            <v>June</v>
          </cell>
          <cell r="V3455" t="str">
            <v>August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  <cell r="U3456" t="str">
            <v>July</v>
          </cell>
          <cell r="V3456" t="str">
            <v>July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  <cell r="U3457" t="str">
            <v>September</v>
          </cell>
          <cell r="V3457" t="str">
            <v>October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  <cell r="U3458" t="str">
            <v>July</v>
          </cell>
          <cell r="V3458" t="str">
            <v>August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  <cell r="U3459" t="str">
            <v>January</v>
          </cell>
          <cell r="V3459" t="str">
            <v>February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  <cell r="U3460" t="str">
            <v>January</v>
          </cell>
          <cell r="V3460" t="str">
            <v>February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  <cell r="U3461" t="str">
            <v>April</v>
          </cell>
          <cell r="V3461" t="str">
            <v>May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  <cell r="U3462" t="str">
            <v>August</v>
          </cell>
          <cell r="V3462" t="str">
            <v>August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  <cell r="U3463" t="str">
            <v>September</v>
          </cell>
          <cell r="V3463" t="str">
            <v>October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  <cell r="U3464" t="str">
            <v>June</v>
          </cell>
          <cell r="V3464" t="str">
            <v>July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  <cell r="U3465" t="str">
            <v>August</v>
          </cell>
          <cell r="V3465" t="str">
            <v>October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  <cell r="U3466" t="str">
            <v>July</v>
          </cell>
          <cell r="V3466" t="str">
            <v>August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  <cell r="U3467" t="str">
            <v>July</v>
          </cell>
          <cell r="V3467" t="str">
            <v>August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  <cell r="U3468" t="str">
            <v>February</v>
          </cell>
          <cell r="V3468" t="str">
            <v>April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  <cell r="U3469" t="str">
            <v>February</v>
          </cell>
          <cell r="V3469" t="str">
            <v>March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  <cell r="U3470" t="str">
            <v>August</v>
          </cell>
          <cell r="V3470" t="str">
            <v>September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  <cell r="U3471" t="str">
            <v>March</v>
          </cell>
          <cell r="V3471" t="str">
            <v>April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  <cell r="U3472" t="str">
            <v>June</v>
          </cell>
          <cell r="V3472" t="str">
            <v>July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  <cell r="U3473" t="str">
            <v>July</v>
          </cell>
          <cell r="V3473" t="str">
            <v>August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  <cell r="U3474" t="str">
            <v>October</v>
          </cell>
          <cell r="V3474" t="str">
            <v>November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  <cell r="U3475" t="str">
            <v>February</v>
          </cell>
          <cell r="V3475" t="str">
            <v>March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  <cell r="U3476" t="str">
            <v>June</v>
          </cell>
          <cell r="V3476" t="str">
            <v>July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  <cell r="U3477" t="str">
            <v>October</v>
          </cell>
          <cell r="V3477" t="str">
            <v>November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  <cell r="U3478" t="str">
            <v>October</v>
          </cell>
          <cell r="V3478" t="str">
            <v>October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  <cell r="U3479" t="str">
            <v>May</v>
          </cell>
          <cell r="V3479" t="str">
            <v>May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  <cell r="U3480" t="str">
            <v>February</v>
          </cell>
          <cell r="V3480" t="str">
            <v>March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  <cell r="U3481" t="str">
            <v>May</v>
          </cell>
          <cell r="V3481" t="str">
            <v>June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  <cell r="U3482" t="str">
            <v>June</v>
          </cell>
          <cell r="V3482" t="str">
            <v>July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  <cell r="U3483" t="str">
            <v>December</v>
          </cell>
          <cell r="V3483" t="str">
            <v>January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  <cell r="U3484" t="str">
            <v>June</v>
          </cell>
          <cell r="V3484" t="str">
            <v>July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  <cell r="U3485" t="str">
            <v>June</v>
          </cell>
          <cell r="V3485" t="str">
            <v>July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  <cell r="U3486" t="str">
            <v>May</v>
          </cell>
          <cell r="V3486" t="str">
            <v>June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  <cell r="U3487" t="str">
            <v>January</v>
          </cell>
          <cell r="V3487" t="str">
            <v>February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  <cell r="U3488" t="str">
            <v>May</v>
          </cell>
          <cell r="V3488" t="str">
            <v>June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  <cell r="U3489" t="str">
            <v>May</v>
          </cell>
          <cell r="V3489" t="str">
            <v>June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  <cell r="U3490" t="str">
            <v>March</v>
          </cell>
          <cell r="V3490" t="str">
            <v>April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  <cell r="U3491" t="str">
            <v>April</v>
          </cell>
          <cell r="V3491" t="str">
            <v>May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  <cell r="U3492" t="str">
            <v>March</v>
          </cell>
          <cell r="V3492" t="str">
            <v>April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  <cell r="U3493" t="str">
            <v>April</v>
          </cell>
          <cell r="V3493" t="str">
            <v>May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  <cell r="U3494" t="str">
            <v>September</v>
          </cell>
          <cell r="V3494" t="str">
            <v>October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  <cell r="U3495" t="str">
            <v>July</v>
          </cell>
          <cell r="V3495" t="str">
            <v>August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  <cell r="U3496" t="str">
            <v>November</v>
          </cell>
          <cell r="V3496" t="str">
            <v>November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  <cell r="U3497" t="str">
            <v>October</v>
          </cell>
          <cell r="V3497" t="str">
            <v>November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  <cell r="U3498" t="str">
            <v>August</v>
          </cell>
          <cell r="V3498" t="str">
            <v>September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  <cell r="U3499" t="str">
            <v>May</v>
          </cell>
          <cell r="V3499" t="str">
            <v>June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  <cell r="U3500" t="str">
            <v>March</v>
          </cell>
          <cell r="V3500" t="str">
            <v>May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  <cell r="U3501" t="str">
            <v>May</v>
          </cell>
          <cell r="V3501" t="str">
            <v>July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  <cell r="U3502" t="str">
            <v>February</v>
          </cell>
          <cell r="V3502" t="str">
            <v>March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  <cell r="U3503" t="str">
            <v>August</v>
          </cell>
          <cell r="V3503" t="str">
            <v>September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  <cell r="U3504" t="str">
            <v>March</v>
          </cell>
          <cell r="V3504" t="str">
            <v>March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  <cell r="U3505" t="str">
            <v>June</v>
          </cell>
          <cell r="V3505" t="str">
            <v>July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  <cell r="U3506" t="str">
            <v>October</v>
          </cell>
          <cell r="V3506" t="str">
            <v>November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  <cell r="U3507" t="str">
            <v>May</v>
          </cell>
          <cell r="V3507" t="str">
            <v>May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  <cell r="U3508" t="str">
            <v>July</v>
          </cell>
          <cell r="V3508" t="str">
            <v>August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  <cell r="U3509" t="str">
            <v>May</v>
          </cell>
          <cell r="V3509" t="str">
            <v>May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  <cell r="U3510" t="str">
            <v>April</v>
          </cell>
          <cell r="V3510" t="str">
            <v>May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  <cell r="U3511" t="str">
            <v>November</v>
          </cell>
          <cell r="V3511" t="str">
            <v>November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  <cell r="U3512" t="str">
            <v>June</v>
          </cell>
          <cell r="V3512" t="str">
            <v>July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  <cell r="U3513" t="str">
            <v>October</v>
          </cell>
          <cell r="V3513" t="str">
            <v>November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  <cell r="U3514" t="str">
            <v>February</v>
          </cell>
          <cell r="V3514" t="str">
            <v>April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  <cell r="U3515" t="str">
            <v>May</v>
          </cell>
          <cell r="V3515" t="str">
            <v>June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  <cell r="U3516" t="str">
            <v>January</v>
          </cell>
          <cell r="V3516" t="str">
            <v>February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  <cell r="U3517" t="str">
            <v>May</v>
          </cell>
          <cell r="V3517" t="str">
            <v>May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  <cell r="U3518" t="str">
            <v>August</v>
          </cell>
          <cell r="V3518" t="str">
            <v>September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  <cell r="U3519" t="str">
            <v>June</v>
          </cell>
          <cell r="V3519" t="str">
            <v>July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  <cell r="U3520" t="str">
            <v>September</v>
          </cell>
          <cell r="V3520" t="str">
            <v>October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  <cell r="U3521" t="str">
            <v>February</v>
          </cell>
          <cell r="V3521" t="str">
            <v>March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  <cell r="U3522" t="str">
            <v>August</v>
          </cell>
          <cell r="V3522" t="str">
            <v>September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  <cell r="U3523" t="str">
            <v>August</v>
          </cell>
          <cell r="V3523" t="str">
            <v>September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  <cell r="U3524" t="str">
            <v>August</v>
          </cell>
          <cell r="V3524" t="str">
            <v>September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  <cell r="U3525" t="str">
            <v>July</v>
          </cell>
          <cell r="V3525" t="str">
            <v>September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  <cell r="U3526" t="str">
            <v>August</v>
          </cell>
          <cell r="V3526" t="str">
            <v>September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  <cell r="U3527" t="str">
            <v>July</v>
          </cell>
          <cell r="V3527" t="str">
            <v>August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  <cell r="U3528" t="str">
            <v>March</v>
          </cell>
          <cell r="V3528" t="str">
            <v>April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  <cell r="U3529" t="str">
            <v>June</v>
          </cell>
          <cell r="V3529" t="str">
            <v>July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  <cell r="U3530" t="str">
            <v>December</v>
          </cell>
          <cell r="V3530" t="str">
            <v>January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  <cell r="U3531" t="str">
            <v>June</v>
          </cell>
          <cell r="V3531" t="str">
            <v>July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  <cell r="U3532" t="str">
            <v>March</v>
          </cell>
          <cell r="V3532" t="str">
            <v>April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  <cell r="U3533" t="str">
            <v>May</v>
          </cell>
          <cell r="V3533" t="str">
            <v>June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  <cell r="U3534" t="str">
            <v>September</v>
          </cell>
          <cell r="V3534" t="str">
            <v>September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  <cell r="U3535" t="str">
            <v>October</v>
          </cell>
          <cell r="V3535" t="str">
            <v>November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  <cell r="U3536" t="str">
            <v>August</v>
          </cell>
          <cell r="V3536" t="str">
            <v>October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  <cell r="U3537" t="str">
            <v>September</v>
          </cell>
          <cell r="V3537" t="str">
            <v>October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  <cell r="U3538" t="str">
            <v>November</v>
          </cell>
          <cell r="V3538" t="str">
            <v>December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  <cell r="U3539" t="str">
            <v>October</v>
          </cell>
          <cell r="V3539" t="str">
            <v>November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  <cell r="U3540" t="str">
            <v>July</v>
          </cell>
          <cell r="V3540" t="str">
            <v>August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  <cell r="U3541" t="str">
            <v>August</v>
          </cell>
          <cell r="V3541" t="str">
            <v>September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  <cell r="U3542" t="str">
            <v>May</v>
          </cell>
          <cell r="V3542" t="str">
            <v>June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  <cell r="U3543" t="str">
            <v>August</v>
          </cell>
          <cell r="V3543" t="str">
            <v>August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  <cell r="U3544" t="str">
            <v>July</v>
          </cell>
          <cell r="V3544" t="str">
            <v>September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  <cell r="U3545" t="str">
            <v>May</v>
          </cell>
          <cell r="V3545" t="str">
            <v>June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  <cell r="U3546" t="str">
            <v>February</v>
          </cell>
          <cell r="V3546" t="str">
            <v>March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  <cell r="U3547" t="str">
            <v>March</v>
          </cell>
          <cell r="V3547" t="str">
            <v>April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  <cell r="U3548" t="str">
            <v>March</v>
          </cell>
          <cell r="V3548" t="str">
            <v>April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  <cell r="U3549" t="str">
            <v>April</v>
          </cell>
          <cell r="V3549" t="str">
            <v>May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  <cell r="U3550" t="str">
            <v>February</v>
          </cell>
          <cell r="V3550" t="str">
            <v>March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  <cell r="U3551" t="str">
            <v>August</v>
          </cell>
          <cell r="V3551" t="str">
            <v>September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  <cell r="U3552" t="str">
            <v>April</v>
          </cell>
          <cell r="V3552" t="str">
            <v>May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  <cell r="U3553" t="str">
            <v>April</v>
          </cell>
          <cell r="V3553" t="str">
            <v>May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  <cell r="U3554" t="str">
            <v>May</v>
          </cell>
          <cell r="V3554" t="str">
            <v>June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  <cell r="U3555" t="str">
            <v>July</v>
          </cell>
          <cell r="V3555" t="str">
            <v>August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  <cell r="U3556" t="str">
            <v>January</v>
          </cell>
          <cell r="V3556" t="str">
            <v>February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  <cell r="U3557" t="str">
            <v>October</v>
          </cell>
          <cell r="V3557" t="str">
            <v>November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  <cell r="U3558" t="str">
            <v>June</v>
          </cell>
          <cell r="V3558" t="str">
            <v>August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  <cell r="U3559" t="str">
            <v>April</v>
          </cell>
          <cell r="V3559" t="str">
            <v>May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  <cell r="U3560" t="str">
            <v>May</v>
          </cell>
          <cell r="V3560" t="str">
            <v>June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  <cell r="U3561" t="str">
            <v>July</v>
          </cell>
          <cell r="V3561" t="str">
            <v>July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  <cell r="U3562" t="str">
            <v>April</v>
          </cell>
          <cell r="V3562" t="str">
            <v>May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  <cell r="U3563" t="str">
            <v>July</v>
          </cell>
          <cell r="V3563" t="str">
            <v>August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  <cell r="U3564" t="str">
            <v>March</v>
          </cell>
          <cell r="V3564" t="str">
            <v>March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  <cell r="U3565" t="str">
            <v>July</v>
          </cell>
          <cell r="V3565" t="str">
            <v>August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  <cell r="U3566" t="str">
            <v>August</v>
          </cell>
          <cell r="V3566" t="str">
            <v>October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  <cell r="U3567" t="str">
            <v>December</v>
          </cell>
          <cell r="V3567" t="str">
            <v>December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  <cell r="U3568" t="str">
            <v>December</v>
          </cell>
          <cell r="V3568" t="str">
            <v>January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  <cell r="U3569" t="str">
            <v>May</v>
          </cell>
          <cell r="V3569" t="str">
            <v>June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  <cell r="U3570" t="str">
            <v>August</v>
          </cell>
          <cell r="V3570" t="str">
            <v>September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  <cell r="U3571" t="str">
            <v>December</v>
          </cell>
          <cell r="V3571" t="str">
            <v>January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  <cell r="U3572" t="str">
            <v>December</v>
          </cell>
          <cell r="V3572" t="str">
            <v>December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  <cell r="U3573" t="str">
            <v>September</v>
          </cell>
          <cell r="V3573" t="str">
            <v>October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  <cell r="U3574" t="str">
            <v>May</v>
          </cell>
          <cell r="V3574" t="str">
            <v>June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  <cell r="U3575" t="str">
            <v>October</v>
          </cell>
          <cell r="V3575" t="str">
            <v>November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  <cell r="U3576" t="str">
            <v>October</v>
          </cell>
          <cell r="V3576" t="str">
            <v>November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  <cell r="U3577" t="str">
            <v>July</v>
          </cell>
          <cell r="V3577" t="str">
            <v>August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  <cell r="U3578" t="str">
            <v>October</v>
          </cell>
          <cell r="V3578" t="str">
            <v>December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  <cell r="U3579" t="str">
            <v>March</v>
          </cell>
          <cell r="V3579" t="str">
            <v>April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  <cell r="U3580" t="str">
            <v>March</v>
          </cell>
          <cell r="V3580" t="str">
            <v>April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  <cell r="U3581" t="str">
            <v>March</v>
          </cell>
          <cell r="V3581" t="str">
            <v>March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  <cell r="U3582" t="str">
            <v>January</v>
          </cell>
          <cell r="V3582" t="str">
            <v>March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  <cell r="U3583" t="str">
            <v>July</v>
          </cell>
          <cell r="V3583" t="str">
            <v>July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  <cell r="U3584" t="str">
            <v>March</v>
          </cell>
          <cell r="V3584" t="str">
            <v>April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  <cell r="U3585" t="str">
            <v>February</v>
          </cell>
          <cell r="V3585" t="str">
            <v>April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  <cell r="U3586" t="str">
            <v>June</v>
          </cell>
          <cell r="V3586" t="str">
            <v>July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  <cell r="U3587" t="str">
            <v>November</v>
          </cell>
          <cell r="V3587" t="str">
            <v>December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  <cell r="U3588" t="str">
            <v>July</v>
          </cell>
          <cell r="V3588" t="str">
            <v>September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  <cell r="U3589" t="str">
            <v>May</v>
          </cell>
          <cell r="V3589" t="str">
            <v>June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  <cell r="U3590" t="str">
            <v>April</v>
          </cell>
          <cell r="V3590" t="str">
            <v>April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  <cell r="U3591" t="str">
            <v>May</v>
          </cell>
          <cell r="V3591" t="str">
            <v>May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  <cell r="U3592" t="str">
            <v>September</v>
          </cell>
          <cell r="V3592" t="str">
            <v>October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  <cell r="U3593" t="str">
            <v>December</v>
          </cell>
          <cell r="V3593" t="str">
            <v>January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  <cell r="U3594" t="str">
            <v>December</v>
          </cell>
          <cell r="V3594" t="str">
            <v>February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  <cell r="U3595" t="str">
            <v>December</v>
          </cell>
          <cell r="V3595" t="str">
            <v>January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  <cell r="U3596" t="str">
            <v>August</v>
          </cell>
          <cell r="V3596" t="str">
            <v>September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  <cell r="U3597" t="str">
            <v>February</v>
          </cell>
          <cell r="V3597" t="str">
            <v>March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  <cell r="U3598" t="str">
            <v>August</v>
          </cell>
          <cell r="V3598" t="str">
            <v>August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  <cell r="U3599" t="str">
            <v>February</v>
          </cell>
          <cell r="V3599" t="str">
            <v>March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  <cell r="U3600" t="str">
            <v>August</v>
          </cell>
          <cell r="V3600" t="str">
            <v>September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  <cell r="U3601" t="str">
            <v>August</v>
          </cell>
          <cell r="V3601" t="str">
            <v>August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  <cell r="U3602" t="str">
            <v>September</v>
          </cell>
          <cell r="V3602" t="str">
            <v>October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  <cell r="U3603" t="str">
            <v>December</v>
          </cell>
          <cell r="V3603" t="str">
            <v>January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  <cell r="U3604" t="str">
            <v>March</v>
          </cell>
          <cell r="V3604" t="str">
            <v>May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  <cell r="U3605" t="str">
            <v>October</v>
          </cell>
          <cell r="V3605" t="str">
            <v>November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  <cell r="U3606" t="str">
            <v>April</v>
          </cell>
          <cell r="V3606" t="str">
            <v>April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  <cell r="U3607" t="str">
            <v>January</v>
          </cell>
          <cell r="V3607" t="str">
            <v>February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  <cell r="U3608" t="str">
            <v>July</v>
          </cell>
          <cell r="V3608" t="str">
            <v>August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  <cell r="U3609" t="str">
            <v>November</v>
          </cell>
          <cell r="V3609" t="str">
            <v>December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  <cell r="U3610" t="str">
            <v>May</v>
          </cell>
          <cell r="V3610" t="str">
            <v>June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  <cell r="U3611" t="str">
            <v>February</v>
          </cell>
          <cell r="V3611" t="str">
            <v>March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  <cell r="U3612" t="str">
            <v>July</v>
          </cell>
          <cell r="V3612" t="str">
            <v>August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  <cell r="U3613" t="str">
            <v>March</v>
          </cell>
          <cell r="V3613" t="str">
            <v>April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  <cell r="U3614" t="str">
            <v>May</v>
          </cell>
          <cell r="V3614" t="str">
            <v>June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  <cell r="U3615" t="str">
            <v>May</v>
          </cell>
          <cell r="V3615" t="str">
            <v>June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  <cell r="U3616" t="str">
            <v>May</v>
          </cell>
          <cell r="V3616" t="str">
            <v>June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  <cell r="U3617" t="str">
            <v>November</v>
          </cell>
          <cell r="V3617" t="str">
            <v>December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  <cell r="U3618" t="str">
            <v>February</v>
          </cell>
          <cell r="V3618" t="str">
            <v>March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  <cell r="U3619" t="str">
            <v>February</v>
          </cell>
          <cell r="V3619" t="str">
            <v>February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  <cell r="U3620" t="str">
            <v>May</v>
          </cell>
          <cell r="V3620" t="str">
            <v>June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  <cell r="U3621" t="str">
            <v>October</v>
          </cell>
          <cell r="V3621" t="str">
            <v>November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  <cell r="U3622" t="str">
            <v>February</v>
          </cell>
          <cell r="V3622" t="str">
            <v>March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  <cell r="U3623" t="str">
            <v>September</v>
          </cell>
          <cell r="V3623" t="str">
            <v>September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  <cell r="U3624" t="str">
            <v>August</v>
          </cell>
          <cell r="V3624" t="str">
            <v>September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  <cell r="U3625" t="str">
            <v>July</v>
          </cell>
          <cell r="V3625" t="str">
            <v>July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  <cell r="U3626" t="str">
            <v>June</v>
          </cell>
          <cell r="V3626" t="str">
            <v>August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  <cell r="U3627" t="str">
            <v>June</v>
          </cell>
          <cell r="V3627" t="str">
            <v>July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  <cell r="U3628" t="str">
            <v>July</v>
          </cell>
          <cell r="V3628" t="str">
            <v>August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  <cell r="U3629" t="str">
            <v>March</v>
          </cell>
          <cell r="V3629" t="str">
            <v>May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  <cell r="U3630" t="str">
            <v>October</v>
          </cell>
          <cell r="V3630" t="str">
            <v>December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  <cell r="U3631" t="str">
            <v>March</v>
          </cell>
          <cell r="V3631" t="str">
            <v>May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  <cell r="U3632" t="str">
            <v>October</v>
          </cell>
          <cell r="V3632" t="str">
            <v>November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  <cell r="U3633" t="str">
            <v>August</v>
          </cell>
          <cell r="V3633" t="str">
            <v>September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  <cell r="U3634" t="str">
            <v>November</v>
          </cell>
          <cell r="V3634" t="str">
            <v>November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  <cell r="U3635" t="str">
            <v>October</v>
          </cell>
          <cell r="V3635" t="str">
            <v>November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  <cell r="U3636" t="str">
            <v>November</v>
          </cell>
          <cell r="V3636" t="str">
            <v>January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  <cell r="U3637" t="str">
            <v>March</v>
          </cell>
          <cell r="V3637" t="str">
            <v>April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  <cell r="U3638" t="str">
            <v>August</v>
          </cell>
          <cell r="V3638" t="str">
            <v>September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  <cell r="U3639" t="str">
            <v>December</v>
          </cell>
          <cell r="V3639" t="str">
            <v>January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  <cell r="U3640" t="str">
            <v>February</v>
          </cell>
          <cell r="V3640" t="str">
            <v>April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  <cell r="U3641" t="str">
            <v>August</v>
          </cell>
          <cell r="V3641" t="str">
            <v>October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  <cell r="U3642" t="str">
            <v>April</v>
          </cell>
          <cell r="V3642" t="str">
            <v>May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  <cell r="U3643" t="str">
            <v>September</v>
          </cell>
          <cell r="V3643" t="str">
            <v>October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  <cell r="U3644" t="str">
            <v>October</v>
          </cell>
          <cell r="V3644" t="str">
            <v>November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  <cell r="U3645" t="str">
            <v>October</v>
          </cell>
          <cell r="V3645" t="str">
            <v>November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  <cell r="U3646" t="str">
            <v>February</v>
          </cell>
          <cell r="V3646" t="str">
            <v>March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  <cell r="U3647" t="str">
            <v>October</v>
          </cell>
          <cell r="V3647" t="str">
            <v>November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  <cell r="U3648" t="str">
            <v>May</v>
          </cell>
          <cell r="V3648" t="str">
            <v>June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  <cell r="U3649" t="str">
            <v>August</v>
          </cell>
          <cell r="V3649" t="str">
            <v>September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  <cell r="U3650" t="str">
            <v>September</v>
          </cell>
          <cell r="V3650" t="str">
            <v>October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  <cell r="U3651" t="str">
            <v>May</v>
          </cell>
          <cell r="V3651" t="str">
            <v>June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  <cell r="U3652" t="str">
            <v>January</v>
          </cell>
          <cell r="V3652" t="str">
            <v>February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  <cell r="U3653" t="str">
            <v>July</v>
          </cell>
          <cell r="V3653" t="str">
            <v>August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  <cell r="U3654" t="str">
            <v>August</v>
          </cell>
          <cell r="V3654" t="str">
            <v>August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  <cell r="U3655" t="str">
            <v>July</v>
          </cell>
          <cell r="V3655" t="str">
            <v>August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  <cell r="U3656" t="str">
            <v>March</v>
          </cell>
          <cell r="V3656" t="str">
            <v>April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  <cell r="U3657" t="str">
            <v>June</v>
          </cell>
          <cell r="V3657" t="str">
            <v>July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  <cell r="U3658" t="str">
            <v>January</v>
          </cell>
          <cell r="V3658" t="str">
            <v>February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  <cell r="U3659" t="str">
            <v>May</v>
          </cell>
          <cell r="V3659" t="str">
            <v>June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  <cell r="U3660" t="str">
            <v>May</v>
          </cell>
          <cell r="V3660" t="str">
            <v>July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  <cell r="U3661" t="str">
            <v>February</v>
          </cell>
          <cell r="V3661" t="str">
            <v>March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  <cell r="U3662" t="str">
            <v>November</v>
          </cell>
          <cell r="V3662" t="str">
            <v>December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  <cell r="U3663" t="str">
            <v>March</v>
          </cell>
          <cell r="V3663" t="str">
            <v>April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  <cell r="U3664" t="str">
            <v>March</v>
          </cell>
          <cell r="V3664" t="str">
            <v>March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  <cell r="U3665" t="str">
            <v>October</v>
          </cell>
          <cell r="V3665" t="str">
            <v>December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  <cell r="U3666" t="str">
            <v>June</v>
          </cell>
          <cell r="V3666" t="str">
            <v>June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  <cell r="U3667" t="str">
            <v>October</v>
          </cell>
          <cell r="V3667" t="str">
            <v>October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  <cell r="U3668" t="str">
            <v>July</v>
          </cell>
          <cell r="V3668" t="str">
            <v>July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  <cell r="U3669" t="str">
            <v>June</v>
          </cell>
          <cell r="V3669" t="str">
            <v>July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  <cell r="U3670" t="str">
            <v>June</v>
          </cell>
          <cell r="V3670" t="str">
            <v>July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  <cell r="U3671" t="str">
            <v>May</v>
          </cell>
          <cell r="V3671" t="str">
            <v>June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  <cell r="U3672" t="str">
            <v>May</v>
          </cell>
          <cell r="V3672" t="str">
            <v>May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  <cell r="U3673" t="str">
            <v>June</v>
          </cell>
          <cell r="V3673" t="str">
            <v>July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  <cell r="U3674" t="str">
            <v>August</v>
          </cell>
          <cell r="V3674" t="str">
            <v>September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  <cell r="U3675" t="str">
            <v>October</v>
          </cell>
          <cell r="V3675" t="str">
            <v>November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  <cell r="U3676" t="str">
            <v>July</v>
          </cell>
          <cell r="V3676" t="str">
            <v>September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  <cell r="U3677" t="str">
            <v>May</v>
          </cell>
          <cell r="V3677" t="str">
            <v>May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  <cell r="U3678" t="str">
            <v>August</v>
          </cell>
          <cell r="V3678" t="str">
            <v>September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  <cell r="U3679" t="str">
            <v>June</v>
          </cell>
          <cell r="V3679" t="str">
            <v>July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  <cell r="U3680" t="str">
            <v>April</v>
          </cell>
          <cell r="V3680" t="str">
            <v>May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  <cell r="U3681" t="str">
            <v>May</v>
          </cell>
          <cell r="V3681" t="str">
            <v>July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  <cell r="U3682" t="str">
            <v>September</v>
          </cell>
          <cell r="V3682" t="str">
            <v>October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  <cell r="U3683" t="str">
            <v>January</v>
          </cell>
          <cell r="V3683" t="str">
            <v>January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  <cell r="U3684" t="str">
            <v>May</v>
          </cell>
          <cell r="V3684" t="str">
            <v>June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  <cell r="U3685" t="str">
            <v>September</v>
          </cell>
          <cell r="V3685" t="str">
            <v>October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  <cell r="U3686" t="str">
            <v>August</v>
          </cell>
          <cell r="V3686" t="str">
            <v>September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  <cell r="U3687" t="str">
            <v>April</v>
          </cell>
          <cell r="V3687" t="str">
            <v>May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  <cell r="U3688" t="str">
            <v>August</v>
          </cell>
          <cell r="V3688" t="str">
            <v>August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  <cell r="U3689" t="str">
            <v>May</v>
          </cell>
          <cell r="V3689" t="str">
            <v>June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  <cell r="U3690" t="str">
            <v>July</v>
          </cell>
          <cell r="V3690" t="str">
            <v>August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  <cell r="U3691" t="str">
            <v>May</v>
          </cell>
          <cell r="V3691" t="str">
            <v>June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  <cell r="U3692" t="str">
            <v>October</v>
          </cell>
          <cell r="V3692" t="str">
            <v>November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  <cell r="U3693" t="str">
            <v>January</v>
          </cell>
          <cell r="V3693" t="str">
            <v>March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  <cell r="U3694" t="str">
            <v>September</v>
          </cell>
          <cell r="V3694" t="str">
            <v>September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  <cell r="U3695" t="str">
            <v>November</v>
          </cell>
          <cell r="V3695" t="str">
            <v>November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  <cell r="U3696" t="str">
            <v>April</v>
          </cell>
          <cell r="V3696" t="str">
            <v>June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  <cell r="U3697" t="str">
            <v>December</v>
          </cell>
          <cell r="V3697" t="str">
            <v>January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  <cell r="U3698" t="str">
            <v>December</v>
          </cell>
          <cell r="V3698" t="str">
            <v>February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  <cell r="U3699" t="str">
            <v>April</v>
          </cell>
          <cell r="V3699" t="str">
            <v>May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  <cell r="U3700" t="str">
            <v>February</v>
          </cell>
          <cell r="V3700" t="str">
            <v>March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  <cell r="U3701" t="str">
            <v>September</v>
          </cell>
          <cell r="V3701" t="str">
            <v>October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  <cell r="U3702" t="str">
            <v>August</v>
          </cell>
          <cell r="V3702" t="str">
            <v>September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  <cell r="U3703" t="str">
            <v>May</v>
          </cell>
          <cell r="V3703" t="str">
            <v>June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  <cell r="U3704" t="str">
            <v>June</v>
          </cell>
          <cell r="V3704" t="str">
            <v>July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  <cell r="U3705" t="str">
            <v>July</v>
          </cell>
          <cell r="V3705" t="str">
            <v>August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  <cell r="U3706" t="str">
            <v>April</v>
          </cell>
          <cell r="V3706" t="str">
            <v>May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  <cell r="U3707" t="str">
            <v>June</v>
          </cell>
          <cell r="V3707" t="str">
            <v>June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  <cell r="U3708" t="str">
            <v>August</v>
          </cell>
          <cell r="V3708" t="str">
            <v>September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  <cell r="U3709" t="str">
            <v>July</v>
          </cell>
          <cell r="V3709" t="str">
            <v>July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  <cell r="U3710" t="str">
            <v>June</v>
          </cell>
          <cell r="V3710" t="str">
            <v>July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  <cell r="U3711" t="str">
            <v>May</v>
          </cell>
          <cell r="V3711" t="str">
            <v>June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  <cell r="U3712" t="str">
            <v>March</v>
          </cell>
          <cell r="V3712" t="str">
            <v>April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  <cell r="U3713" t="str">
            <v>May</v>
          </cell>
          <cell r="V3713" t="str">
            <v>June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  <cell r="U3714" t="str">
            <v>May</v>
          </cell>
          <cell r="V3714" t="str">
            <v>May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  <cell r="U3715" t="str">
            <v>May</v>
          </cell>
          <cell r="V3715" t="str">
            <v>June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  <cell r="U3716" t="str">
            <v>April</v>
          </cell>
          <cell r="V3716" t="str">
            <v>May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  <cell r="U3717" t="str">
            <v>February</v>
          </cell>
          <cell r="V3717" t="str">
            <v>March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  <cell r="U3718" t="str">
            <v>December</v>
          </cell>
          <cell r="V3718" t="str">
            <v>January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  <cell r="U3719" t="str">
            <v>April</v>
          </cell>
          <cell r="V3719" t="str">
            <v>May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  <cell r="U3720" t="str">
            <v>January</v>
          </cell>
          <cell r="V3720" t="str">
            <v>February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  <cell r="U3721" t="str">
            <v>May</v>
          </cell>
          <cell r="V3721" t="str">
            <v>June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  <cell r="U3722" t="str">
            <v>June</v>
          </cell>
          <cell r="V3722" t="str">
            <v>July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  <cell r="U3723" t="str">
            <v>October</v>
          </cell>
          <cell r="V3723" t="str">
            <v>November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  <cell r="U3724" t="str">
            <v>January</v>
          </cell>
          <cell r="V3724" t="str">
            <v>February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  <cell r="U3725" t="str">
            <v>October</v>
          </cell>
          <cell r="V3725" t="str">
            <v>November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  <cell r="U3726" t="str">
            <v>April</v>
          </cell>
          <cell r="V3726" t="str">
            <v>May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  <cell r="U3727" t="str">
            <v>February</v>
          </cell>
          <cell r="V3727" t="str">
            <v>February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  <cell r="U3728" t="str">
            <v>April</v>
          </cell>
          <cell r="V3728" t="str">
            <v>April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  <cell r="U3729" t="str">
            <v>September</v>
          </cell>
          <cell r="V3729" t="str">
            <v>October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  <cell r="U3730" t="str">
            <v>July</v>
          </cell>
          <cell r="V3730" t="str">
            <v>August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  <cell r="U3731" t="str">
            <v>February</v>
          </cell>
          <cell r="V3731" t="str">
            <v>March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  <cell r="U3732" t="str">
            <v>July</v>
          </cell>
          <cell r="V3732" t="str">
            <v>August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  <cell r="U3733" t="str">
            <v>December</v>
          </cell>
          <cell r="V3733" t="str">
            <v>January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  <cell r="U3734" t="str">
            <v>November</v>
          </cell>
          <cell r="V3734" t="str">
            <v>January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  <cell r="U3735" t="str">
            <v>April</v>
          </cell>
          <cell r="V3735" t="str">
            <v>April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  <cell r="U3736" t="str">
            <v>March</v>
          </cell>
          <cell r="V3736" t="str">
            <v>May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  <cell r="U3737" t="str">
            <v>April</v>
          </cell>
          <cell r="V3737" t="str">
            <v>May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  <cell r="U3738" t="str">
            <v>February</v>
          </cell>
          <cell r="V3738" t="str">
            <v>March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  <cell r="U3739" t="str">
            <v>October</v>
          </cell>
          <cell r="V3739" t="str">
            <v>November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  <cell r="U3740" t="str">
            <v>June</v>
          </cell>
          <cell r="V3740" t="str">
            <v>July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  <cell r="U3741" t="str">
            <v>June</v>
          </cell>
          <cell r="V3741" t="str">
            <v>July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  <cell r="U3742" t="str">
            <v>July</v>
          </cell>
          <cell r="V3742" t="str">
            <v>August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  <cell r="U3743" t="str">
            <v>November</v>
          </cell>
          <cell r="V3743" t="str">
            <v>December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  <cell r="U3744" t="str">
            <v>August</v>
          </cell>
          <cell r="V3744" t="str">
            <v>September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  <cell r="U3745" t="str">
            <v>June</v>
          </cell>
          <cell r="V3745" t="str">
            <v>July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  <cell r="U3746" t="str">
            <v>June</v>
          </cell>
          <cell r="V3746" t="str">
            <v>July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  <cell r="U3747" t="str">
            <v>July</v>
          </cell>
          <cell r="V3747" t="str">
            <v>August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  <cell r="U3748" t="str">
            <v>September</v>
          </cell>
          <cell r="V3748" t="str">
            <v>October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  <cell r="U3749" t="str">
            <v>June</v>
          </cell>
          <cell r="V3749" t="str">
            <v>July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  <cell r="U3750" t="str">
            <v>January</v>
          </cell>
          <cell r="V3750" t="str">
            <v>February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  <cell r="U3751" t="str">
            <v>March</v>
          </cell>
          <cell r="V3751" t="str">
            <v>April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  <cell r="U3752" t="str">
            <v>January</v>
          </cell>
          <cell r="V3752" t="str">
            <v>February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  <cell r="U3753" t="str">
            <v>February</v>
          </cell>
          <cell r="V3753" t="str">
            <v>April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  <cell r="U3754" t="str">
            <v>September</v>
          </cell>
          <cell r="V3754" t="str">
            <v>October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  <cell r="U3755" t="str">
            <v>May</v>
          </cell>
          <cell r="V3755" t="str">
            <v>June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  <cell r="U3756" t="str">
            <v>June</v>
          </cell>
          <cell r="V3756" t="str">
            <v>July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  <cell r="U3757" t="str">
            <v>March</v>
          </cell>
          <cell r="V3757" t="str">
            <v>April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  <cell r="U3758" t="str">
            <v>May</v>
          </cell>
          <cell r="V3758" t="str">
            <v>June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  <cell r="U3759" t="str">
            <v>November</v>
          </cell>
          <cell r="V3759" t="str">
            <v>December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  <cell r="U3760" t="str">
            <v>April</v>
          </cell>
          <cell r="V3760" t="str">
            <v>May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  <cell r="U3761" t="str">
            <v>June</v>
          </cell>
          <cell r="V3761" t="str">
            <v>August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  <cell r="U3762" t="str">
            <v>April</v>
          </cell>
          <cell r="V3762" t="str">
            <v>May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  <cell r="U3763" t="str">
            <v>June</v>
          </cell>
          <cell r="V3763" t="str">
            <v>August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  <cell r="U3764" t="str">
            <v>July</v>
          </cell>
          <cell r="V3764" t="str">
            <v>August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  <cell r="U3765" t="str">
            <v>March</v>
          </cell>
          <cell r="V3765" t="str">
            <v>April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  <cell r="U3766" t="str">
            <v>May</v>
          </cell>
          <cell r="V3766" t="str">
            <v>May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  <cell r="U3767" t="str">
            <v>June</v>
          </cell>
          <cell r="V3767" t="str">
            <v>July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  <cell r="U3768" t="str">
            <v>May</v>
          </cell>
          <cell r="V3768" t="str">
            <v>July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  <cell r="U3769" t="str">
            <v>February</v>
          </cell>
          <cell r="V3769" t="str">
            <v>March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  <cell r="U3770" t="str">
            <v>May</v>
          </cell>
          <cell r="V3770" t="str">
            <v>June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  <cell r="U3771" t="str">
            <v>March</v>
          </cell>
          <cell r="V3771" t="str">
            <v>April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  <cell r="U3772" t="str">
            <v>May</v>
          </cell>
          <cell r="V3772" t="str">
            <v>June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  <cell r="U3773" t="str">
            <v>May</v>
          </cell>
          <cell r="V3773" t="str">
            <v>May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  <cell r="U3774" t="str">
            <v>November</v>
          </cell>
          <cell r="V3774" t="str">
            <v>November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  <cell r="U3775" t="str">
            <v>October</v>
          </cell>
          <cell r="V3775" t="str">
            <v>November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  <cell r="U3776" t="str">
            <v>March</v>
          </cell>
          <cell r="V3776" t="str">
            <v>April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  <cell r="U3777" t="str">
            <v>March</v>
          </cell>
          <cell r="V3777" t="str">
            <v>April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  <cell r="U3778" t="str">
            <v>June</v>
          </cell>
          <cell r="V3778" t="str">
            <v>August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  <cell r="U3779" t="str">
            <v>September</v>
          </cell>
          <cell r="V3779" t="str">
            <v>September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  <cell r="U3780" t="str">
            <v>December</v>
          </cell>
          <cell r="V3780" t="str">
            <v>February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  <cell r="U3781" t="str">
            <v>February</v>
          </cell>
          <cell r="V3781" t="str">
            <v>March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  <cell r="U3782" t="str">
            <v>June</v>
          </cell>
          <cell r="V3782" t="str">
            <v>July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  <cell r="U3783" t="str">
            <v>August</v>
          </cell>
          <cell r="V3783" t="str">
            <v>September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  <cell r="U3784" t="str">
            <v>June</v>
          </cell>
          <cell r="V3784" t="str">
            <v>July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  <cell r="U3785" t="str">
            <v>February</v>
          </cell>
          <cell r="V3785" t="str">
            <v>March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  <cell r="U3786" t="str">
            <v>June</v>
          </cell>
          <cell r="V3786" t="str">
            <v>July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  <cell r="U3787" t="str">
            <v>June</v>
          </cell>
          <cell r="V3787" t="str">
            <v>August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  <cell r="U3788" t="str">
            <v>April</v>
          </cell>
          <cell r="V3788" t="str">
            <v>May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  <cell r="U3789" t="str">
            <v>June</v>
          </cell>
          <cell r="V3789" t="str">
            <v>July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  <cell r="U3790" t="str">
            <v>November</v>
          </cell>
          <cell r="V3790" t="str">
            <v>December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  <cell r="U3791" t="str">
            <v>May</v>
          </cell>
          <cell r="V3791" t="str">
            <v>June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  <cell r="U3792" t="str">
            <v>October</v>
          </cell>
          <cell r="V3792" t="str">
            <v>November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  <cell r="U3793" t="str">
            <v>May</v>
          </cell>
          <cell r="V3793" t="str">
            <v>July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  <cell r="U3794" t="str">
            <v>June</v>
          </cell>
          <cell r="V3794" t="str">
            <v>July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  <cell r="U3795" t="str">
            <v>November</v>
          </cell>
          <cell r="V3795" t="str">
            <v>December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  <cell r="U3796" t="str">
            <v>May</v>
          </cell>
          <cell r="V3796" t="str">
            <v>June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  <cell r="U3797" t="str">
            <v>July</v>
          </cell>
          <cell r="V3797" t="str">
            <v>August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  <cell r="U3798" t="str">
            <v>November</v>
          </cell>
          <cell r="V3798" t="str">
            <v>January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  <cell r="U3799" t="str">
            <v>March</v>
          </cell>
          <cell r="V3799" t="str">
            <v>April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  <cell r="U3800" t="str">
            <v>July</v>
          </cell>
          <cell r="V3800" t="str">
            <v>August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  <cell r="U3801" t="str">
            <v>February</v>
          </cell>
          <cell r="V3801" t="str">
            <v>March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  <cell r="U3802" t="str">
            <v>December</v>
          </cell>
          <cell r="V3802" t="str">
            <v>January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  <cell r="U3803" t="str">
            <v>December</v>
          </cell>
          <cell r="V3803" t="str">
            <v>January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  <cell r="U3804" t="str">
            <v>September</v>
          </cell>
          <cell r="V3804" t="str">
            <v>October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  <cell r="U3805" t="str">
            <v>February</v>
          </cell>
          <cell r="V3805" t="str">
            <v>March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  <cell r="U3806" t="str">
            <v>June</v>
          </cell>
          <cell r="V3806" t="str">
            <v>July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  <cell r="U3807" t="str">
            <v>July</v>
          </cell>
          <cell r="V3807" t="str">
            <v>September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  <cell r="U3808" t="str">
            <v>June</v>
          </cell>
          <cell r="V3808" t="str">
            <v>June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  <cell r="U3809" t="str">
            <v>March</v>
          </cell>
          <cell r="V3809" t="str">
            <v>April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  <cell r="U3810" t="str">
            <v>February</v>
          </cell>
          <cell r="V3810" t="str">
            <v>April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  <cell r="U3811" t="str">
            <v>June</v>
          </cell>
          <cell r="V3811" t="str">
            <v>July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  <cell r="U3812" t="str">
            <v>February</v>
          </cell>
          <cell r="V3812" t="str">
            <v>March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  <cell r="U3813" t="str">
            <v>April</v>
          </cell>
          <cell r="V3813" t="str">
            <v>May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  <cell r="U3814" t="str">
            <v>April</v>
          </cell>
          <cell r="V3814" t="str">
            <v>June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  <cell r="U3815" t="str">
            <v>May</v>
          </cell>
          <cell r="V3815" t="str">
            <v>June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  <cell r="U3816" t="str">
            <v>February</v>
          </cell>
          <cell r="V3816" t="str">
            <v>April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  <cell r="U3817" t="str">
            <v>July</v>
          </cell>
          <cell r="V3817" t="str">
            <v>August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  <cell r="U3818" t="str">
            <v>June</v>
          </cell>
          <cell r="V3818" t="str">
            <v>July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  <cell r="U3819" t="str">
            <v>October</v>
          </cell>
          <cell r="V3819" t="str">
            <v>October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  <cell r="U3820" t="str">
            <v>February</v>
          </cell>
          <cell r="V3820" t="str">
            <v>March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  <cell r="U3821" t="str">
            <v>June</v>
          </cell>
          <cell r="V3821" t="str">
            <v>July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  <cell r="U3822" t="str">
            <v>June</v>
          </cell>
          <cell r="V3822" t="str">
            <v>July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  <cell r="U3823" t="str">
            <v>December</v>
          </cell>
          <cell r="V3823" t="str">
            <v>January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  <cell r="U3824" t="str">
            <v>November</v>
          </cell>
          <cell r="V3824" t="str">
            <v>January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  <cell r="U3825" t="str">
            <v>June</v>
          </cell>
          <cell r="V3825" t="str">
            <v>July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  <cell r="U3826" t="str">
            <v>July</v>
          </cell>
          <cell r="V3826" t="str">
            <v>August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  <cell r="U3827" t="str">
            <v>May</v>
          </cell>
          <cell r="V3827" t="str">
            <v>June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  <cell r="U3828" t="str">
            <v>April</v>
          </cell>
          <cell r="V3828" t="str">
            <v>May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  <cell r="U3829" t="str">
            <v>January</v>
          </cell>
          <cell r="V3829" t="str">
            <v>March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  <cell r="U3830" t="str">
            <v>November</v>
          </cell>
          <cell r="V3830" t="str">
            <v>December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  <cell r="U3831" t="str">
            <v>August</v>
          </cell>
          <cell r="V3831" t="str">
            <v>August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  <cell r="U3832" t="str">
            <v>May</v>
          </cell>
          <cell r="V3832" t="str">
            <v>May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  <cell r="U3833" t="str">
            <v>October</v>
          </cell>
          <cell r="V3833" t="str">
            <v>November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  <cell r="U3834" t="str">
            <v>January</v>
          </cell>
          <cell r="V3834" t="str">
            <v>February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  <cell r="U3835" t="str">
            <v>November</v>
          </cell>
          <cell r="V3835" t="str">
            <v>December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  <cell r="U3836" t="str">
            <v>May</v>
          </cell>
          <cell r="V3836" t="str">
            <v>June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  <cell r="U3837" t="str">
            <v>March</v>
          </cell>
          <cell r="V3837" t="str">
            <v>April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  <cell r="U3838" t="str">
            <v>July</v>
          </cell>
          <cell r="V3838" t="str">
            <v>August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  <cell r="U3839" t="str">
            <v>May</v>
          </cell>
          <cell r="V3839" t="str">
            <v>July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  <cell r="U3840" t="str">
            <v>April</v>
          </cell>
          <cell r="V3840" t="str">
            <v>May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  <cell r="U3841" t="str">
            <v>May</v>
          </cell>
          <cell r="V3841" t="str">
            <v>July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  <cell r="U3842" t="str">
            <v>March</v>
          </cell>
          <cell r="V3842" t="str">
            <v>March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  <cell r="U3843" t="str">
            <v>May</v>
          </cell>
          <cell r="V3843" t="str">
            <v>July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  <cell r="U3844" t="str">
            <v>April</v>
          </cell>
          <cell r="V3844" t="str">
            <v>May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  <cell r="U3845" t="str">
            <v>May</v>
          </cell>
          <cell r="V3845" t="str">
            <v>June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  <cell r="U3846" t="str">
            <v>May</v>
          </cell>
          <cell r="V3846" t="str">
            <v>June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  <cell r="U3847" t="str">
            <v>September</v>
          </cell>
          <cell r="V3847" t="str">
            <v>October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  <cell r="U3848" t="str">
            <v>September</v>
          </cell>
          <cell r="V3848" t="str">
            <v>October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  <cell r="U3849" t="str">
            <v>June</v>
          </cell>
          <cell r="V3849" t="str">
            <v>July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  <cell r="U3850" t="str">
            <v>September</v>
          </cell>
          <cell r="V3850" t="str">
            <v>October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  <cell r="U3851" t="str">
            <v>May</v>
          </cell>
          <cell r="V3851" t="str">
            <v>June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  <cell r="U3852" t="str">
            <v>December</v>
          </cell>
          <cell r="V3852" t="str">
            <v>January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  <cell r="U3853" t="str">
            <v>June</v>
          </cell>
          <cell r="V3853" t="str">
            <v>July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  <cell r="U3854" t="str">
            <v>March</v>
          </cell>
          <cell r="V3854" t="str">
            <v>March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  <cell r="U3855" t="str">
            <v>July</v>
          </cell>
          <cell r="V3855" t="str">
            <v>September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  <cell r="U3856" t="str">
            <v>April</v>
          </cell>
          <cell r="V3856" t="str">
            <v>May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  <cell r="U3857" t="str">
            <v>February</v>
          </cell>
          <cell r="V3857" t="str">
            <v>March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  <cell r="U3858" t="str">
            <v>February</v>
          </cell>
          <cell r="V3858" t="str">
            <v>March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  <cell r="U3859" t="str">
            <v>July</v>
          </cell>
          <cell r="V3859" t="str">
            <v>August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  <cell r="U3860" t="str">
            <v>May</v>
          </cell>
          <cell r="V3860" t="str">
            <v>May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  <cell r="U3861" t="str">
            <v>May</v>
          </cell>
          <cell r="V3861" t="str">
            <v>June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  <cell r="U3862" t="str">
            <v>July</v>
          </cell>
          <cell r="V3862" t="str">
            <v>August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  <cell r="U3863" t="str">
            <v>October</v>
          </cell>
          <cell r="V3863" t="str">
            <v>November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  <cell r="U3864" t="str">
            <v>August</v>
          </cell>
          <cell r="V3864" t="str">
            <v>September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  <cell r="U3865" t="str">
            <v>September</v>
          </cell>
          <cell r="V3865" t="str">
            <v>November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  <cell r="U3866" t="str">
            <v>October</v>
          </cell>
          <cell r="V3866" t="str">
            <v>November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  <cell r="U3867" t="str">
            <v>July</v>
          </cell>
          <cell r="V3867" t="str">
            <v>August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  <cell r="U3868" t="str">
            <v>February</v>
          </cell>
          <cell r="V3868" t="str">
            <v>March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  <cell r="U3869" t="str">
            <v>May</v>
          </cell>
          <cell r="V3869" t="str">
            <v>June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  <cell r="U3870" t="str">
            <v>August</v>
          </cell>
          <cell r="V3870" t="str">
            <v>September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  <cell r="U3871" t="str">
            <v>February</v>
          </cell>
          <cell r="V3871" t="str">
            <v>March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  <cell r="U3872" t="str">
            <v>June</v>
          </cell>
          <cell r="V3872" t="str">
            <v>July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  <cell r="U3873" t="str">
            <v>January</v>
          </cell>
          <cell r="V3873" t="str">
            <v>March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  <cell r="U3874" t="str">
            <v>June</v>
          </cell>
          <cell r="V3874" t="str">
            <v>August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  <cell r="U3875" t="str">
            <v>September</v>
          </cell>
          <cell r="V3875" t="str">
            <v>October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  <cell r="U3876" t="str">
            <v>January</v>
          </cell>
          <cell r="V3876" t="str">
            <v>January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  <cell r="U3877" t="str">
            <v>September</v>
          </cell>
          <cell r="V3877" t="str">
            <v>September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  <cell r="U3878" t="str">
            <v>January</v>
          </cell>
          <cell r="V3878" t="str">
            <v>February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  <cell r="U3879" t="str">
            <v>November</v>
          </cell>
          <cell r="V3879" t="str">
            <v>December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  <cell r="U3880" t="str">
            <v>May</v>
          </cell>
          <cell r="V3880" t="str">
            <v>June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  <cell r="U3881" t="str">
            <v>December</v>
          </cell>
          <cell r="V3881" t="str">
            <v>January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  <cell r="U3882" t="str">
            <v>June</v>
          </cell>
          <cell r="V3882" t="str">
            <v>July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  <cell r="U3883" t="str">
            <v>January</v>
          </cell>
          <cell r="V3883" t="str">
            <v>February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  <cell r="U3884" t="str">
            <v>January</v>
          </cell>
          <cell r="V3884" t="str">
            <v>January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  <cell r="U3885" t="str">
            <v>August</v>
          </cell>
          <cell r="V3885" t="str">
            <v>September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  <cell r="U3886" t="str">
            <v>March</v>
          </cell>
          <cell r="V3886" t="str">
            <v>March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  <cell r="U3887" t="str">
            <v>April</v>
          </cell>
          <cell r="V3887" t="str">
            <v>May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  <cell r="U3888" t="str">
            <v>November</v>
          </cell>
          <cell r="V3888" t="str">
            <v>December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  <cell r="U3889" t="str">
            <v>March</v>
          </cell>
          <cell r="V3889" t="str">
            <v>May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  <cell r="U3890" t="str">
            <v>January</v>
          </cell>
          <cell r="V3890" t="str">
            <v>February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  <cell r="U3891" t="str">
            <v>December</v>
          </cell>
          <cell r="V3891" t="str">
            <v>January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  <cell r="U3892" t="str">
            <v>June</v>
          </cell>
          <cell r="V3892" t="str">
            <v>August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  <cell r="U3893" t="str">
            <v>February</v>
          </cell>
          <cell r="V3893" t="str">
            <v>March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  <cell r="U3894" t="str">
            <v>August</v>
          </cell>
          <cell r="V3894" t="str">
            <v>August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  <cell r="U3895" t="str">
            <v>May</v>
          </cell>
          <cell r="V3895" t="str">
            <v>July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  <cell r="U3896" t="str">
            <v>November</v>
          </cell>
          <cell r="V3896" t="str">
            <v>December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  <cell r="U3897" t="str">
            <v>January</v>
          </cell>
          <cell r="V3897" t="str">
            <v>February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  <cell r="U3898" t="str">
            <v>June</v>
          </cell>
          <cell r="V3898" t="str">
            <v>June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  <cell r="U3899" t="str">
            <v>December</v>
          </cell>
          <cell r="V3899" t="str">
            <v>January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  <cell r="U3900" t="str">
            <v>July</v>
          </cell>
          <cell r="V3900" t="str">
            <v>August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  <cell r="U3901" t="str">
            <v>July</v>
          </cell>
          <cell r="V3901" t="str">
            <v>August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  <cell r="U3902" t="str">
            <v>May</v>
          </cell>
          <cell r="V3902" t="str">
            <v>June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  <cell r="U3903" t="str">
            <v>November</v>
          </cell>
          <cell r="V3903" t="str">
            <v>December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  <cell r="U3904" t="str">
            <v>October</v>
          </cell>
          <cell r="V3904" t="str">
            <v>November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  <cell r="U3905" t="str">
            <v>July</v>
          </cell>
          <cell r="V3905" t="str">
            <v>August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  <cell r="U3906" t="str">
            <v>April</v>
          </cell>
          <cell r="V3906" t="str">
            <v>April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  <cell r="U3907" t="str">
            <v>April</v>
          </cell>
          <cell r="V3907" t="str">
            <v>June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  <cell r="U3908" t="str">
            <v>May</v>
          </cell>
          <cell r="V3908" t="str">
            <v>June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  <cell r="U3909" t="str">
            <v>September</v>
          </cell>
          <cell r="V3909" t="str">
            <v>October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  <cell r="U3910" t="str">
            <v>July</v>
          </cell>
          <cell r="V3910" t="str">
            <v>July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  <cell r="U3911" t="str">
            <v>August</v>
          </cell>
          <cell r="V3911" t="str">
            <v>September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  <cell r="U3912" t="str">
            <v>August</v>
          </cell>
          <cell r="V3912" t="str">
            <v>September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  <cell r="U3913" t="str">
            <v>October</v>
          </cell>
          <cell r="V3913" t="str">
            <v>November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  <cell r="U3914" t="str">
            <v>February</v>
          </cell>
          <cell r="V3914" t="str">
            <v>April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  <cell r="U3915" t="str">
            <v>October</v>
          </cell>
          <cell r="V3915" t="str">
            <v>November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  <cell r="U3916" t="str">
            <v>April</v>
          </cell>
          <cell r="V3916" t="str">
            <v>May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  <cell r="U3917" t="str">
            <v>May</v>
          </cell>
          <cell r="V3917" t="str">
            <v>June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  <cell r="U3918" t="str">
            <v>May</v>
          </cell>
          <cell r="V3918" t="str">
            <v>June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  <cell r="U3919" t="str">
            <v>August</v>
          </cell>
          <cell r="V3919" t="str">
            <v>September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  <cell r="U3920" t="str">
            <v>July</v>
          </cell>
          <cell r="V3920" t="str">
            <v>August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  <cell r="U3921" t="str">
            <v>December</v>
          </cell>
          <cell r="V3921" t="str">
            <v>January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  <cell r="U3922" t="str">
            <v>October</v>
          </cell>
          <cell r="V3922" t="str">
            <v>November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  <cell r="U3923" t="str">
            <v>October</v>
          </cell>
          <cell r="V3923" t="str">
            <v>October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  <cell r="U3924" t="str">
            <v>January</v>
          </cell>
          <cell r="V3924" t="str">
            <v>March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  <cell r="U3925" t="str">
            <v>March</v>
          </cell>
          <cell r="V3925" t="str">
            <v>April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  <cell r="U3926" t="str">
            <v>May</v>
          </cell>
          <cell r="V3926" t="str">
            <v>June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  <cell r="U3927" t="str">
            <v>June</v>
          </cell>
          <cell r="V3927" t="str">
            <v>July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  <cell r="U3928" t="str">
            <v>November</v>
          </cell>
          <cell r="V3928" t="str">
            <v>December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  <cell r="U3929" t="str">
            <v>July</v>
          </cell>
          <cell r="V3929" t="str">
            <v>August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  <cell r="U3930" t="str">
            <v>September</v>
          </cell>
          <cell r="V3930" t="str">
            <v>October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  <cell r="U3931" t="str">
            <v>August</v>
          </cell>
          <cell r="V3931" t="str">
            <v>September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  <cell r="U3932" t="str">
            <v>March</v>
          </cell>
          <cell r="V3932" t="str">
            <v>April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  <cell r="U3933" t="str">
            <v>August</v>
          </cell>
          <cell r="V3933" t="str">
            <v>September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  <cell r="U3934" t="str">
            <v>February</v>
          </cell>
          <cell r="V3934" t="str">
            <v>March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  <cell r="U3935" t="str">
            <v>June</v>
          </cell>
          <cell r="V3935" t="str">
            <v>July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  <cell r="U3936" t="str">
            <v>August</v>
          </cell>
          <cell r="V3936" t="str">
            <v>October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  <cell r="U3937" t="str">
            <v>August</v>
          </cell>
          <cell r="V3937" t="str">
            <v>October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  <cell r="U3938" t="str">
            <v>November</v>
          </cell>
          <cell r="V3938" t="str">
            <v>December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  <cell r="U3939" t="str">
            <v>June</v>
          </cell>
          <cell r="V3939" t="str">
            <v>July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  <cell r="U3940" t="str">
            <v>May</v>
          </cell>
          <cell r="V3940" t="str">
            <v>June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  <cell r="U3941" t="str">
            <v>October</v>
          </cell>
          <cell r="V3941" t="str">
            <v>October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  <cell r="U3942" t="str">
            <v>November</v>
          </cell>
          <cell r="V3942" t="str">
            <v>January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  <cell r="U3943" t="str">
            <v>October</v>
          </cell>
          <cell r="V3943" t="str">
            <v>November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  <cell r="U3944" t="str">
            <v>April</v>
          </cell>
          <cell r="V3944" t="str">
            <v>June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  <cell r="U3945" t="str">
            <v>October</v>
          </cell>
          <cell r="V3945" t="str">
            <v>November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  <cell r="U3946" t="str">
            <v>July</v>
          </cell>
          <cell r="V3946" t="str">
            <v>August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  <cell r="U3947" t="str">
            <v>April</v>
          </cell>
          <cell r="V3947" t="str">
            <v>May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  <cell r="U3948" t="str">
            <v>January</v>
          </cell>
          <cell r="V3948" t="str">
            <v>February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  <cell r="U3949" t="str">
            <v>September</v>
          </cell>
          <cell r="V3949" t="str">
            <v>October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  <cell r="U3950" t="str">
            <v>July</v>
          </cell>
          <cell r="V3950" t="str">
            <v>September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  <cell r="U3951" t="str">
            <v>January</v>
          </cell>
          <cell r="V3951" t="str">
            <v>February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  <cell r="U3952" t="str">
            <v>March</v>
          </cell>
          <cell r="V3952" t="str">
            <v>April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  <cell r="U3953" t="str">
            <v>March</v>
          </cell>
          <cell r="V3953" t="str">
            <v>May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  <cell r="U3954" t="str">
            <v>August</v>
          </cell>
          <cell r="V3954" t="str">
            <v>October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  <cell r="U3955" t="str">
            <v>June</v>
          </cell>
          <cell r="V3955" t="str">
            <v>July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  <cell r="U3956" t="str">
            <v>May</v>
          </cell>
          <cell r="V3956" t="str">
            <v>July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  <cell r="U3957" t="str">
            <v>October</v>
          </cell>
          <cell r="V3957" t="str">
            <v>November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  <cell r="U3958" t="str">
            <v>March</v>
          </cell>
          <cell r="V3958" t="str">
            <v>April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  <cell r="U3959" t="str">
            <v>May</v>
          </cell>
          <cell r="V3959" t="str">
            <v>July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  <cell r="U3960" t="str">
            <v>June</v>
          </cell>
          <cell r="V3960" t="str">
            <v>August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  <cell r="U3961" t="str">
            <v>August</v>
          </cell>
          <cell r="V3961" t="str">
            <v>September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  <cell r="U3962" t="str">
            <v>December</v>
          </cell>
          <cell r="V3962" t="str">
            <v>January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  <cell r="U3963" t="str">
            <v>April</v>
          </cell>
          <cell r="V3963" t="str">
            <v>May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  <cell r="U3964" t="str">
            <v>November</v>
          </cell>
          <cell r="V3964" t="str">
            <v>November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  <cell r="U3965" t="str">
            <v>October</v>
          </cell>
          <cell r="V3965" t="str">
            <v>November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  <cell r="U3966" t="str">
            <v>February</v>
          </cell>
          <cell r="V3966" t="str">
            <v>April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  <cell r="U3967" t="str">
            <v>February</v>
          </cell>
          <cell r="V3967" t="str">
            <v>April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  <cell r="U3968" t="str">
            <v>June</v>
          </cell>
          <cell r="V3968" t="str">
            <v>July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  <cell r="U3969" t="str">
            <v>February</v>
          </cell>
          <cell r="V3969" t="str">
            <v>March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  <cell r="U3970" t="str">
            <v>March</v>
          </cell>
          <cell r="V3970" t="str">
            <v>May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  <cell r="U3971" t="str">
            <v>August</v>
          </cell>
          <cell r="V3971" t="str">
            <v>August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  <cell r="U3972" t="str">
            <v>March</v>
          </cell>
          <cell r="V3972" t="str">
            <v>April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  <cell r="U3973" t="str">
            <v>June</v>
          </cell>
          <cell r="V3973" t="str">
            <v>July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  <cell r="U3974" t="str">
            <v>December</v>
          </cell>
          <cell r="V3974" t="str">
            <v>February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  <cell r="U3975" t="str">
            <v>April</v>
          </cell>
          <cell r="V3975" t="str">
            <v>May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  <cell r="U3976" t="str">
            <v>May</v>
          </cell>
          <cell r="V3976" t="str">
            <v>June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  <cell r="U3977" t="str">
            <v>June</v>
          </cell>
          <cell r="V3977" t="str">
            <v>July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  <cell r="U3978" t="str">
            <v>July</v>
          </cell>
          <cell r="V3978" t="str">
            <v>August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  <cell r="U3979" t="str">
            <v>June</v>
          </cell>
          <cell r="V3979" t="str">
            <v>July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  <cell r="U3980" t="str">
            <v>December</v>
          </cell>
          <cell r="V3980" t="str">
            <v>January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  <cell r="U3981" t="str">
            <v>March</v>
          </cell>
          <cell r="V3981" t="str">
            <v>March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  <cell r="U3982" t="str">
            <v>June</v>
          </cell>
          <cell r="V3982" t="str">
            <v>July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  <cell r="U3983" t="str">
            <v>May</v>
          </cell>
          <cell r="V3983" t="str">
            <v>July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  <cell r="U3984" t="str">
            <v>May</v>
          </cell>
          <cell r="V3984" t="str">
            <v>July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  <cell r="U3985" t="str">
            <v>April</v>
          </cell>
          <cell r="V3985" t="str">
            <v>May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  <cell r="U3986" t="str">
            <v>October</v>
          </cell>
          <cell r="V3986" t="str">
            <v>November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  <cell r="U3987" t="str">
            <v>January</v>
          </cell>
          <cell r="V3987" t="str">
            <v>February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  <cell r="U3988" t="str">
            <v>April</v>
          </cell>
          <cell r="V3988" t="str">
            <v>May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  <cell r="U3989" t="str">
            <v>May</v>
          </cell>
          <cell r="V3989" t="str">
            <v>May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  <cell r="U3990" t="str">
            <v>August</v>
          </cell>
          <cell r="V3990" t="str">
            <v>August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  <cell r="U3991" t="str">
            <v>October</v>
          </cell>
          <cell r="V3991" t="str">
            <v>November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  <cell r="U3992" t="str">
            <v>February</v>
          </cell>
          <cell r="V3992" t="str">
            <v>March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  <cell r="U3993" t="str">
            <v>May</v>
          </cell>
          <cell r="V3993" t="str">
            <v>May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  <cell r="U3994" t="str">
            <v>October</v>
          </cell>
          <cell r="V3994" t="str">
            <v>December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  <cell r="U3995" t="str">
            <v>April</v>
          </cell>
          <cell r="V3995" t="str">
            <v>May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  <cell r="U3996" t="str">
            <v>June</v>
          </cell>
          <cell r="V3996" t="str">
            <v>July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  <cell r="U3997" t="str">
            <v>January</v>
          </cell>
          <cell r="V3997" t="str">
            <v>February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  <cell r="U3998" t="str">
            <v>November</v>
          </cell>
          <cell r="V3998" t="str">
            <v>November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  <cell r="U3999" t="str">
            <v>March</v>
          </cell>
          <cell r="V3999" t="str">
            <v>April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  <cell r="U4000" t="str">
            <v>February</v>
          </cell>
          <cell r="V4000" t="str">
            <v>March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  <cell r="U4001" t="str">
            <v>July</v>
          </cell>
          <cell r="V4001" t="str">
            <v>August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  <cell r="U4002" t="str">
            <v>March</v>
          </cell>
          <cell r="V4002" t="str">
            <v>May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  <cell r="U4003" t="str">
            <v>February</v>
          </cell>
          <cell r="V4003" t="str">
            <v>March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  <cell r="U4004" t="str">
            <v>August</v>
          </cell>
          <cell r="V4004" t="str">
            <v>September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  <cell r="U4005" t="str">
            <v>January</v>
          </cell>
          <cell r="V4005" t="str">
            <v>February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  <cell r="U4006" t="str">
            <v>September</v>
          </cell>
          <cell r="V4006" t="str">
            <v>October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  <cell r="U4007" t="str">
            <v>August</v>
          </cell>
          <cell r="V4007" t="str">
            <v>October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  <cell r="U4008" t="str">
            <v>January</v>
          </cell>
          <cell r="V4008" t="str">
            <v>February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  <cell r="U4009" t="str">
            <v>July</v>
          </cell>
          <cell r="V4009" t="str">
            <v>August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  <cell r="U4010" t="str">
            <v>June</v>
          </cell>
          <cell r="V4010" t="str">
            <v>July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  <cell r="U4011" t="str">
            <v>July</v>
          </cell>
          <cell r="V4011" t="str">
            <v>September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  <cell r="U4012" t="str">
            <v>October</v>
          </cell>
          <cell r="V4012" t="str">
            <v>October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  <cell r="U4013" t="str">
            <v>December</v>
          </cell>
          <cell r="V4013" t="str">
            <v>January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  <cell r="U4014" t="str">
            <v>April</v>
          </cell>
          <cell r="V4014" t="str">
            <v>May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  <cell r="U4015" t="str">
            <v>January</v>
          </cell>
          <cell r="V4015" t="str">
            <v>February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  <cell r="U4016" t="str">
            <v>February</v>
          </cell>
          <cell r="V4016" t="str">
            <v>March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  <cell r="U4017" t="str">
            <v>June</v>
          </cell>
          <cell r="V4017" t="str">
            <v>July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  <cell r="U4018" t="str">
            <v>August</v>
          </cell>
          <cell r="V4018" t="str">
            <v>September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  <cell r="U4019" t="str">
            <v>August</v>
          </cell>
          <cell r="V4019" t="str">
            <v>September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  <cell r="U4020" t="str">
            <v>September</v>
          </cell>
          <cell r="V4020" t="str">
            <v>October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  <cell r="U4021" t="str">
            <v>February</v>
          </cell>
          <cell r="V4021" t="str">
            <v>April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  <cell r="U4022" t="str">
            <v>February</v>
          </cell>
          <cell r="V4022" t="str">
            <v>March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  <cell r="U4023" t="str">
            <v>August</v>
          </cell>
          <cell r="V4023" t="str">
            <v>October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  <cell r="U4024" t="str">
            <v>December</v>
          </cell>
          <cell r="V4024" t="str">
            <v>February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  <cell r="U4025" t="str">
            <v>February</v>
          </cell>
          <cell r="V4025" t="str">
            <v>March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  <cell r="U4026" t="str">
            <v>August</v>
          </cell>
          <cell r="V4026" t="str">
            <v>August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  <cell r="U4027" t="str">
            <v>May</v>
          </cell>
          <cell r="V4027" t="str">
            <v>July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  <cell r="U4028" t="str">
            <v>October</v>
          </cell>
          <cell r="V4028" t="str">
            <v>December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  <cell r="U4029" t="str">
            <v>February</v>
          </cell>
          <cell r="V4029" t="str">
            <v>February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  <cell r="U4030" t="str">
            <v>May</v>
          </cell>
          <cell r="V4030" t="str">
            <v>June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  <cell r="U4031" t="str">
            <v>November</v>
          </cell>
          <cell r="V4031" t="str">
            <v>December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  <cell r="U4032" t="str">
            <v>January</v>
          </cell>
          <cell r="V4032" t="str">
            <v>February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  <cell r="U4033" t="str">
            <v>October</v>
          </cell>
          <cell r="V4033" t="str">
            <v>December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  <cell r="U4034" t="str">
            <v>October</v>
          </cell>
          <cell r="V4034" t="str">
            <v>December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  <cell r="U4035" t="str">
            <v>September</v>
          </cell>
          <cell r="V4035" t="str">
            <v>October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  <cell r="U4036" t="str">
            <v>March</v>
          </cell>
          <cell r="V4036" t="str">
            <v>April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  <cell r="U4037" t="str">
            <v>September</v>
          </cell>
          <cell r="V4037" t="str">
            <v>October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  <cell r="U4038" t="str">
            <v>June</v>
          </cell>
          <cell r="V4038" t="str">
            <v>July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  <cell r="U4039" t="str">
            <v>May</v>
          </cell>
          <cell r="V4039" t="str">
            <v>May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  <cell r="U4040" t="str">
            <v>August</v>
          </cell>
          <cell r="V4040" t="str">
            <v>October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  <cell r="U4041" t="str">
            <v>October</v>
          </cell>
          <cell r="V4041" t="str">
            <v>December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  <cell r="U4042" t="str">
            <v>May</v>
          </cell>
          <cell r="V4042" t="str">
            <v>July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  <cell r="U4043" t="str">
            <v>July</v>
          </cell>
          <cell r="V4043" t="str">
            <v>September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  <cell r="U4044" t="str">
            <v>December</v>
          </cell>
          <cell r="V4044" t="str">
            <v>January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  <cell r="U4045" t="str">
            <v>November</v>
          </cell>
          <cell r="V4045" t="str">
            <v>November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  <cell r="U4046" t="str">
            <v>March</v>
          </cell>
          <cell r="V4046" t="str">
            <v>April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  <cell r="U4047" t="str">
            <v>July</v>
          </cell>
          <cell r="V4047" t="str">
            <v>August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  <cell r="U4048" t="str">
            <v>September</v>
          </cell>
          <cell r="V4048" t="str">
            <v>October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  <cell r="U4049" t="str">
            <v>December</v>
          </cell>
          <cell r="V4049" t="str">
            <v>January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  <cell r="U4050" t="str">
            <v>March</v>
          </cell>
          <cell r="V4050" t="str">
            <v>April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  <cell r="U4051" t="str">
            <v>June</v>
          </cell>
          <cell r="V4051" t="str">
            <v>July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  <cell r="U4052" t="str">
            <v>September</v>
          </cell>
          <cell r="V4052" t="str">
            <v>October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  <cell r="U4053" t="str">
            <v>May</v>
          </cell>
          <cell r="V4053" t="str">
            <v>May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  <cell r="U4054" t="str">
            <v>August</v>
          </cell>
          <cell r="V4054" t="str">
            <v>October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  <cell r="U4055" t="str">
            <v>October</v>
          </cell>
          <cell r="V4055" t="str">
            <v>November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  <cell r="U4056" t="str">
            <v>August</v>
          </cell>
          <cell r="V4056" t="str">
            <v>October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  <cell r="U4057" t="str">
            <v>May</v>
          </cell>
          <cell r="V4057" t="str">
            <v>June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  <cell r="U4058" t="str">
            <v>June</v>
          </cell>
          <cell r="V4058" t="str">
            <v>July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  <cell r="U4059" t="str">
            <v>November</v>
          </cell>
          <cell r="V4059" t="str">
            <v>November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  <cell r="U4060" t="str">
            <v>March</v>
          </cell>
          <cell r="V4060" t="str">
            <v>April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  <cell r="U4061" t="str">
            <v>August</v>
          </cell>
          <cell r="V4061" t="str">
            <v>September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  <cell r="U4062" t="str">
            <v>May</v>
          </cell>
          <cell r="V4062" t="str">
            <v>June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  <cell r="U4063" t="str">
            <v>February</v>
          </cell>
          <cell r="V4063" t="str">
            <v>April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  <cell r="U4064" t="str">
            <v>June</v>
          </cell>
          <cell r="V4064" t="str">
            <v>July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  <cell r="U4065" t="str">
            <v>May</v>
          </cell>
          <cell r="V4065" t="str">
            <v>June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  <cell r="U4066" t="str">
            <v>March</v>
          </cell>
          <cell r="V4066" t="str">
            <v>April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  <cell r="U4067" t="str">
            <v>July</v>
          </cell>
          <cell r="V4067" t="str">
            <v>August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  <cell r="U4068" t="str">
            <v>April</v>
          </cell>
          <cell r="V4068" t="str">
            <v>May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  <cell r="U4069" t="str">
            <v>August</v>
          </cell>
          <cell r="V4069" t="str">
            <v>September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  <cell r="U4070" t="str">
            <v>December</v>
          </cell>
          <cell r="V4070" t="str">
            <v>January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  <cell r="U4071" t="str">
            <v>January</v>
          </cell>
          <cell r="V4071" t="str">
            <v>February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  <cell r="U4072" t="str">
            <v>January</v>
          </cell>
          <cell r="V4072" t="str">
            <v>March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  <cell r="U4073" t="str">
            <v>November</v>
          </cell>
          <cell r="V4073" t="str">
            <v>December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  <cell r="U4074" t="str">
            <v>June</v>
          </cell>
          <cell r="V4074" t="str">
            <v>August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  <cell r="U4075" t="str">
            <v>March</v>
          </cell>
          <cell r="V4075" t="str">
            <v>May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  <cell r="U4076" t="str">
            <v>October</v>
          </cell>
          <cell r="V4076" t="str">
            <v>November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  <cell r="U4077" t="str">
            <v>May</v>
          </cell>
          <cell r="V4077" t="str">
            <v>June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  <cell r="U4078" t="str">
            <v>September</v>
          </cell>
          <cell r="V4078" t="str">
            <v>October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  <cell r="U4079" t="str">
            <v>November</v>
          </cell>
          <cell r="V4079" t="str">
            <v>December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  <cell r="U4080" t="str">
            <v>December</v>
          </cell>
          <cell r="V4080" t="str">
            <v>January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  <cell r="U4081" t="str">
            <v>May</v>
          </cell>
          <cell r="V4081" t="str">
            <v>June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  <cell r="U4082" t="str">
            <v>May</v>
          </cell>
          <cell r="V4082" t="str">
            <v>June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  <cell r="U4083" t="str">
            <v>February</v>
          </cell>
          <cell r="V4083" t="str">
            <v>March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  <cell r="U4084" t="str">
            <v>October</v>
          </cell>
          <cell r="V4084" t="str">
            <v>November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  <cell r="U4085" t="str">
            <v>December</v>
          </cell>
          <cell r="V4085" t="str">
            <v>January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  <cell r="U4086" t="str">
            <v>September</v>
          </cell>
          <cell r="V4086" t="str">
            <v>October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  <cell r="U4087" t="str">
            <v>February</v>
          </cell>
          <cell r="V4087" t="str">
            <v>March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  <cell r="U4088" t="str">
            <v>October</v>
          </cell>
          <cell r="V4088" t="str">
            <v>November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  <cell r="U4089" t="str">
            <v>June</v>
          </cell>
          <cell r="V4089" t="str">
            <v>July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  <cell r="U4090" t="str">
            <v>December</v>
          </cell>
          <cell r="V4090" t="str">
            <v>January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  <cell r="U4091" t="str">
            <v>April</v>
          </cell>
          <cell r="V4091" t="str">
            <v>May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  <cell r="U4092" t="str">
            <v>July</v>
          </cell>
          <cell r="V4092" t="str">
            <v>August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  <cell r="U4093" t="str">
            <v>December</v>
          </cell>
          <cell r="V4093" t="str">
            <v>January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  <cell r="U4094" t="str">
            <v>February</v>
          </cell>
          <cell r="V4094" t="str">
            <v>April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  <cell r="U4095" t="str">
            <v>June</v>
          </cell>
          <cell r="V4095" t="str">
            <v>August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  <cell r="U4096" t="str">
            <v>September</v>
          </cell>
          <cell r="V4096" t="str">
            <v>October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  <cell r="U4097" t="str">
            <v>November</v>
          </cell>
          <cell r="V4097" t="str">
            <v>December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  <cell r="U4098" t="str">
            <v>January</v>
          </cell>
          <cell r="V4098" t="str">
            <v>February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  <cell r="U4099" t="str">
            <v>December</v>
          </cell>
          <cell r="V4099" t="str">
            <v>January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  <cell r="U4100" t="str">
            <v>May</v>
          </cell>
          <cell r="V4100" t="str">
            <v>June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  <cell r="U4101" t="str">
            <v>July</v>
          </cell>
          <cell r="V4101" t="str">
            <v>September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  <cell r="U4102" t="str">
            <v>October</v>
          </cell>
          <cell r="V4102" t="str">
            <v>October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  <cell r="U4103" t="str">
            <v>December</v>
          </cell>
          <cell r="V4103" t="str">
            <v>January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  <cell r="U4104" t="str">
            <v>April</v>
          </cell>
          <cell r="V4104" t="str">
            <v>May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  <cell r="U4105" t="str">
            <v>July</v>
          </cell>
          <cell r="V4105" t="str">
            <v>August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  <cell r="U4106" t="str">
            <v>September</v>
          </cell>
          <cell r="V4106" t="str">
            <v>October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  <cell r="U4107" t="str">
            <v>November</v>
          </cell>
          <cell r="V4107" t="str">
            <v>December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  <cell r="U4108" t="str">
            <v>February</v>
          </cell>
          <cell r="V4108" t="str">
            <v>April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  <cell r="U4109" t="str">
            <v>September</v>
          </cell>
          <cell r="V4109" t="str">
            <v>September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  <cell r="U4110" t="str">
            <v>February</v>
          </cell>
          <cell r="V4110" t="str">
            <v>March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  <cell r="U4111" t="str">
            <v>October</v>
          </cell>
          <cell r="V4111" t="str">
            <v>November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  <cell r="U4112" t="str">
            <v>May</v>
          </cell>
          <cell r="V4112" t="str">
            <v>July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  <cell r="U4113" t="str">
            <v>January</v>
          </cell>
          <cell r="V4113" t="str">
            <v>February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  <cell r="U4114" t="str">
            <v>January</v>
          </cell>
          <cell r="V4114" t="str">
            <v>February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  <cell r="U4115" t="str">
            <v>December</v>
          </cell>
          <cell r="V4115" t="str">
            <v>January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10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unoz-zegarrat/Downloads/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unoz-zegarrat/Downloads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unoz-zegarrat/Downloads/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807FD56D-8E42-5C4F-9173-3C7EB0994792}">
  <cacheSource type="worksheet">
    <worksheetSource ref="A1:W4115" sheet="kickstarter data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D0AEC8BB-4A6A-4546-A89C-BFB0B1E3929D}">
  <cacheSource type="worksheet">
    <worksheetSource ref="A1:R1048576" sheet="kickstarter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98BD7602-029F-F44C-9525-2359EFDF4EC2}">
  <cacheSource type="worksheet">
    <worksheetSource ref="A1:V4115" sheet="kickstarter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F0E46-AED0-5F42-ABB8-FF417715801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FD761-3D73-7742-8CBD-2FC8DE41CDFA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2">
      <pivotArea collapsedLevelsAreSubtotals="1" fieldPosition="0">
        <references count="1">
          <reference field="16" count="1">
            <x v="4"/>
          </reference>
        </references>
      </pivotArea>
    </format>
    <format dxfId="3">
      <pivotArea dataOnly="0" labelOnly="1" fieldPosition="0">
        <references count="1">
          <reference field="16" count="1">
            <x v="4"/>
          </reference>
        </references>
      </pivotArea>
    </format>
    <format dxfId="4">
      <pivotArea collapsedLevelsAreSubtotals="1" fieldPosition="0">
        <references count="1">
          <reference field="16" count="1">
            <x v="8"/>
          </reference>
        </references>
      </pivotArea>
    </format>
    <format dxfId="5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AE95A-B5AC-CE46-9FD3-D56C949C1D2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62317-A9DA-6344-8AC5-30E5965F8DC3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19" firstHeaderRow="1" firstDataRow="3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6"/>
  </colFields>
  <colItems count="10">
    <i>
      <x/>
      <x v="9"/>
    </i>
    <i r="1">
      <x v="20"/>
    </i>
    <i t="default">
      <x/>
    </i>
    <i>
      <x v="2"/>
      <x v="9"/>
    </i>
    <i r="1">
      <x v="20"/>
    </i>
    <i t="default">
      <x v="2"/>
    </i>
    <i>
      <x v="3"/>
      <x v="9"/>
    </i>
    <i r="1">
      <x v="20"/>
    </i>
    <i t="default"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C92D4-0294-3145-A15F-3FB2A4ED2D7E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D73F0-070D-2341-9C2B-25484F607035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0">
      <pivotArea field="18" type="button" dataOnly="0" labelOnly="1" outline="0"/>
    </format>
    <format dxfId="1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6AB68-F3D0-484E-92BB-BB4E96763693}">
  <dimension ref="A1:L18"/>
  <sheetViews>
    <sheetView topLeftCell="A15" workbookViewId="0">
      <selection activeCell="J9" sqref="J9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3" t="s">
        <v>0</v>
      </c>
      <c r="B1" t="s">
        <v>1</v>
      </c>
    </row>
    <row r="2" spans="1:12" x14ac:dyDescent="0.2">
      <c r="A2" s="3" t="s">
        <v>2</v>
      </c>
      <c r="B2" t="s">
        <v>3</v>
      </c>
    </row>
    <row r="4" spans="1:12" x14ac:dyDescent="0.2">
      <c r="A4" s="3" t="s">
        <v>4</v>
      </c>
      <c r="B4" s="3" t="s">
        <v>5</v>
      </c>
    </row>
    <row r="5" spans="1:12" x14ac:dyDescent="0.2">
      <c r="A5" s="3" t="s">
        <v>6</v>
      </c>
      <c r="B5" t="s">
        <v>7</v>
      </c>
      <c r="C5" t="s">
        <v>8</v>
      </c>
      <c r="D5" t="s">
        <v>9</v>
      </c>
      <c r="E5" t="s">
        <v>10</v>
      </c>
    </row>
    <row r="6" spans="1:12" x14ac:dyDescent="0.2">
      <c r="A6" s="1" t="s">
        <v>11</v>
      </c>
      <c r="B6">
        <v>56</v>
      </c>
      <c r="C6">
        <v>33</v>
      </c>
      <c r="D6">
        <v>7</v>
      </c>
      <c r="E6">
        <v>96</v>
      </c>
      <c r="L6" s="2"/>
    </row>
    <row r="7" spans="1:12" x14ac:dyDescent="0.2">
      <c r="A7" s="1" t="s">
        <v>12</v>
      </c>
      <c r="B7">
        <v>71</v>
      </c>
      <c r="C7">
        <v>39</v>
      </c>
      <c r="D7">
        <v>3</v>
      </c>
      <c r="E7">
        <v>113</v>
      </c>
      <c r="L7" s="2"/>
    </row>
    <row r="8" spans="1:12" x14ac:dyDescent="0.2">
      <c r="A8" s="1" t="s">
        <v>13</v>
      </c>
      <c r="B8">
        <v>56</v>
      </c>
      <c r="C8">
        <v>33</v>
      </c>
      <c r="D8">
        <v>3</v>
      </c>
      <c r="E8">
        <v>92</v>
      </c>
      <c r="L8" s="2"/>
    </row>
    <row r="9" spans="1:12" x14ac:dyDescent="0.2">
      <c r="A9" s="1" t="s">
        <v>14</v>
      </c>
      <c r="B9">
        <v>71</v>
      </c>
      <c r="C9">
        <v>40</v>
      </c>
      <c r="D9">
        <v>2</v>
      </c>
      <c r="E9">
        <v>113</v>
      </c>
      <c r="L9" s="2"/>
    </row>
    <row r="10" spans="1:12" x14ac:dyDescent="0.2">
      <c r="A10" s="1" t="s">
        <v>15</v>
      </c>
      <c r="B10">
        <v>111</v>
      </c>
      <c r="C10">
        <v>52</v>
      </c>
      <c r="D10">
        <v>3</v>
      </c>
      <c r="E10">
        <v>166</v>
      </c>
      <c r="L10" s="2"/>
    </row>
    <row r="11" spans="1:12" x14ac:dyDescent="0.2">
      <c r="A11" s="1" t="s">
        <v>16</v>
      </c>
      <c r="B11">
        <v>100</v>
      </c>
      <c r="C11">
        <v>49</v>
      </c>
      <c r="D11">
        <v>4</v>
      </c>
      <c r="E11">
        <v>153</v>
      </c>
      <c r="L11" s="2"/>
    </row>
    <row r="12" spans="1:12" x14ac:dyDescent="0.2">
      <c r="A12" s="1" t="s">
        <v>17</v>
      </c>
      <c r="B12">
        <v>87</v>
      </c>
      <c r="C12">
        <v>50</v>
      </c>
      <c r="D12">
        <v>1</v>
      </c>
      <c r="E12">
        <v>138</v>
      </c>
      <c r="L12" s="2"/>
    </row>
    <row r="13" spans="1:12" x14ac:dyDescent="0.2">
      <c r="A13" s="1" t="s">
        <v>18</v>
      </c>
      <c r="B13">
        <v>72</v>
      </c>
      <c r="C13">
        <v>47</v>
      </c>
      <c r="D13">
        <v>4</v>
      </c>
      <c r="E13">
        <v>123</v>
      </c>
      <c r="L13" s="2"/>
    </row>
    <row r="14" spans="1:12" x14ac:dyDescent="0.2">
      <c r="A14" s="1" t="s">
        <v>19</v>
      </c>
      <c r="B14">
        <v>59</v>
      </c>
      <c r="C14">
        <v>34</v>
      </c>
      <c r="D14">
        <v>4</v>
      </c>
      <c r="E14">
        <v>97</v>
      </c>
      <c r="L14" s="2"/>
    </row>
    <row r="15" spans="1:12" x14ac:dyDescent="0.2">
      <c r="A15" s="1" t="s">
        <v>20</v>
      </c>
      <c r="B15">
        <v>65</v>
      </c>
      <c r="C15">
        <v>50</v>
      </c>
      <c r="E15">
        <v>115</v>
      </c>
      <c r="L15" s="2"/>
    </row>
    <row r="16" spans="1:12" x14ac:dyDescent="0.2">
      <c r="A16" s="1" t="s">
        <v>21</v>
      </c>
      <c r="B16">
        <v>54</v>
      </c>
      <c r="C16">
        <v>31</v>
      </c>
      <c r="D16">
        <v>3</v>
      </c>
      <c r="E16">
        <v>88</v>
      </c>
      <c r="L16" s="2"/>
    </row>
    <row r="17" spans="1:12" x14ac:dyDescent="0.2">
      <c r="A17" s="1" t="s">
        <v>22</v>
      </c>
      <c r="B17">
        <v>37</v>
      </c>
      <c r="C17">
        <v>35</v>
      </c>
      <c r="D17">
        <v>3</v>
      </c>
      <c r="E17">
        <v>75</v>
      </c>
      <c r="L17" s="2"/>
    </row>
    <row r="18" spans="1:12" x14ac:dyDescent="0.2">
      <c r="A18" s="1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FAB56-B700-E749-A093-1BFC6C58B422}">
  <dimension ref="A1:H14"/>
  <sheetViews>
    <sheetView workbookViewId="0">
      <selection sqref="A1:XFD1048576"/>
    </sheetView>
  </sheetViews>
  <sheetFormatPr baseColWidth="10" defaultRowHeight="16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4" t="s">
        <v>23</v>
      </c>
      <c r="B1" s="4" t="s">
        <v>24</v>
      </c>
      <c r="C1" s="4" t="s">
        <v>25</v>
      </c>
      <c r="D1" s="4" t="s">
        <v>26</v>
      </c>
      <c r="E1" s="4" t="s">
        <v>27</v>
      </c>
      <c r="F1" s="5" t="s">
        <v>28</v>
      </c>
      <c r="G1" s="5" t="s">
        <v>29</v>
      </c>
      <c r="H1" s="5" t="s">
        <v>30</v>
      </c>
    </row>
    <row r="2" spans="1:8" x14ac:dyDescent="0.2">
      <c r="A2" t="s">
        <v>31</v>
      </c>
      <c r="B2">
        <f>COUNTIFS('[1]kickstarter data'!$F:$F,MID(B$1,8,10),'[1]kickstarter data'!$R:$R,"plays",'[1]kickstarter data'!$D:$D,"&lt;1000")</f>
        <v>141</v>
      </c>
      <c r="C2">
        <f>COUNTIFS('[1]kickstarter data'!$F:$F,MID(C$1,8,6),'[1]kickstarter data'!$R:$R,"plays",'[1]kickstarter data'!$D:$D,"&lt;1000")</f>
        <v>45</v>
      </c>
      <c r="D2">
        <f>COUNTIFS('[1]kickstarter data'!$F:$F,MID(D$1,8,8),'[1]kickstarter data'!$R:$R,"plays",'[1]kickstarter data'!$D:$D,"&lt;1000")</f>
        <v>0</v>
      </c>
      <c r="E2">
        <f>SUM(B2:D2)</f>
        <v>186</v>
      </c>
      <c r="F2" s="2">
        <f>B2/$E2</f>
        <v>0.75806451612903225</v>
      </c>
      <c r="G2" s="2">
        <f>C2/$E2</f>
        <v>0.24193548387096775</v>
      </c>
      <c r="H2" s="2">
        <f>D2/$E2</f>
        <v>0</v>
      </c>
    </row>
    <row r="3" spans="1:8" x14ac:dyDescent="0.2">
      <c r="A3" t="s">
        <v>32</v>
      </c>
      <c r="B3">
        <f>COUNTIFS('[1]kickstarter data'!$F:$F,MID(B$1,8,10),'[1]kickstarter data'!$D:$D,"&gt;=1000",'[1]kickstarter data'!$D:$D,"&lt;=4999",'[1]kickstarter data'!$R:$R,"plays")</f>
        <v>388</v>
      </c>
      <c r="C3">
        <f>COUNTIFS('[1]kickstarter data'!$F:$F,MID(C$1,8,6),'[1]kickstarter data'!$D:$D,"&gt;=1000",'[1]kickstarter data'!$D:$D,"&lt;=4999",'[1]kickstarter data'!$R:$R,"plays")</f>
        <v>146</v>
      </c>
      <c r="D3">
        <f>COUNTIFS('[1]kickstarter data'!$F:$F,MID(D$1,8,8),'[1]kickstarter data'!$D:$D,"&gt;=1000",'[1]kickstarter data'!$D:$D,"&lt;=4999",'[1]kickstarter data'!$R:$R,"plays")</f>
        <v>0</v>
      </c>
      <c r="E3">
        <f t="shared" ref="E3:E13" si="0">SUM(B3:D3)</f>
        <v>534</v>
      </c>
      <c r="F3" s="2">
        <f t="shared" ref="F3:H13" si="1">B3/$E3</f>
        <v>0.72659176029962547</v>
      </c>
      <c r="G3" s="2">
        <f t="shared" si="1"/>
        <v>0.27340823970037453</v>
      </c>
      <c r="H3" s="2">
        <f t="shared" si="1"/>
        <v>0</v>
      </c>
    </row>
    <row r="4" spans="1:8" x14ac:dyDescent="0.2">
      <c r="A4" t="s">
        <v>33</v>
      </c>
      <c r="B4">
        <f>COUNTIFS('[1]kickstarter data'!$F:$F,MID(B$1,8,10),'[1]kickstarter data'!$D:$D,"&gt;=5000",'[1]kickstarter data'!$D:$D,"&lt;=9999",'[1]kickstarter data'!$R:$R,"plays")</f>
        <v>93</v>
      </c>
      <c r="C4">
        <f>COUNTIFS('[1]kickstarter data'!$F:$F,MID(C$1,8,6),'[1]kickstarter data'!$D:$D,"&gt;=5000",'[1]kickstarter data'!$D:$D,"&lt;=9999",'[1]kickstarter data'!$R:$R,"plays")</f>
        <v>76</v>
      </c>
      <c r="D4">
        <f>COUNTIFS('[1]kickstarter data'!$F:$F,MID(D$1,8,8),'[1]kickstarter data'!$D:$D,"&gt;=5000",'[1]kickstarter data'!$D:$D,"&lt;=9999",'[1]kickstarter data'!$R:$R,"plays")</f>
        <v>0</v>
      </c>
      <c r="E4">
        <f t="shared" si="0"/>
        <v>169</v>
      </c>
      <c r="F4" s="2">
        <f t="shared" si="1"/>
        <v>0.55029585798816572</v>
      </c>
      <c r="G4" s="2">
        <f t="shared" si="1"/>
        <v>0.44970414201183434</v>
      </c>
      <c r="H4" s="2">
        <f t="shared" si="1"/>
        <v>0</v>
      </c>
    </row>
    <row r="5" spans="1:8" x14ac:dyDescent="0.2">
      <c r="A5" t="s">
        <v>34</v>
      </c>
      <c r="B5">
        <f>COUNTIFS('[1]kickstarter data'!$F:$F,MID(B$1,8,10),'[1]kickstarter data'!$D:$D,"&gt;=10000",'[1]kickstarter data'!$D:$D,"&lt;=14999",'[1]kickstarter data'!$R:$R,"plays")</f>
        <v>39</v>
      </c>
      <c r="C5">
        <f>COUNTIFS('[1]kickstarter data'!$F:$F,MID(C$1,8,6),'[1]kickstarter data'!$D:$D,"&gt;=10000",'[1]kickstarter data'!$D:$D,"&lt;=14999",'[1]kickstarter data'!$R:$R,"plays")</f>
        <v>33</v>
      </c>
      <c r="D5">
        <f>COUNTIFS('[1]kickstarter data'!$F:$F,MID(D$1,8,8),'[1]kickstarter data'!$D:$D,"&gt;=10000",'[1]kickstarter data'!$D:$D,"&lt;=14999",'[1]kickstarter data'!$R:$R,"plays")</f>
        <v>0</v>
      </c>
      <c r="E5">
        <f t="shared" si="0"/>
        <v>72</v>
      </c>
      <c r="F5" s="2">
        <f t="shared" si="1"/>
        <v>0.54166666666666663</v>
      </c>
      <c r="G5" s="2">
        <f t="shared" si="1"/>
        <v>0.45833333333333331</v>
      </c>
      <c r="H5" s="2">
        <f t="shared" si="1"/>
        <v>0</v>
      </c>
    </row>
    <row r="6" spans="1:8" x14ac:dyDescent="0.2">
      <c r="A6" t="s">
        <v>35</v>
      </c>
      <c r="B6">
        <f>COUNTIFS('[1]kickstarter data'!$F:$F,MID(B$1,8,10),'[1]kickstarter data'!$D:$D,"&gt;=15000",'[1]kickstarter data'!$D:$D,"&lt;=19999",'[1]kickstarter data'!$R:$R,"plays")</f>
        <v>12</v>
      </c>
      <c r="C6">
        <f>COUNTIFS('[1]kickstarter data'!$F:$F,MID(C$1,8,6),'[1]kickstarter data'!$D:$D,"&gt;=15000",'[1]kickstarter data'!$D:$D,"&lt;=19999",'[1]kickstarter data'!$R:$R,"plays")</f>
        <v>12</v>
      </c>
      <c r="D6">
        <f>COUNTIFS('[1]kickstarter data'!$F:$F,MID(D$1,8,8),'[1]kickstarter data'!$D:$D,"&gt;=15000",'[1]kickstarter data'!$D:$D,"&lt;=19999",'[1]kickstarter data'!$R:$R,"plays")</f>
        <v>0</v>
      </c>
      <c r="E6">
        <f t="shared" si="0"/>
        <v>24</v>
      </c>
      <c r="F6" s="2">
        <f t="shared" si="1"/>
        <v>0.5</v>
      </c>
      <c r="G6" s="2">
        <f t="shared" si="1"/>
        <v>0.5</v>
      </c>
      <c r="H6" s="2">
        <f t="shared" si="1"/>
        <v>0</v>
      </c>
    </row>
    <row r="7" spans="1:8" x14ac:dyDescent="0.2">
      <c r="A7" t="s">
        <v>36</v>
      </c>
      <c r="B7">
        <f>COUNTIFS('[1]kickstarter data'!$F:$F,MID(B$1,8,10),'[1]kickstarter data'!$D:$D,"&gt;=20000",'[1]kickstarter data'!$D:$D,"&lt;=24999",'[1]kickstarter data'!$R:$R,"plays")</f>
        <v>9</v>
      </c>
      <c r="C7">
        <f>COUNTIFS('[1]kickstarter data'!$F:$F,MID(C$1,8,6),'[1]kickstarter data'!$D:$D,"&gt;=20000",'[1]kickstarter data'!$D:$D,"&lt;=24999",'[1]kickstarter data'!$R:$R,"plays")</f>
        <v>11</v>
      </c>
      <c r="D7">
        <f>COUNTIFS('[1]kickstarter data'!$F:$F,MID(D$1,8,8),'[1]kickstarter data'!$D:$D,"&gt;=20000",'[1]kickstarter data'!$D:$D,"&lt;=24999",'[1]kickstarter data'!$R:$R,"plays")</f>
        <v>0</v>
      </c>
      <c r="E7">
        <f t="shared" si="0"/>
        <v>20</v>
      </c>
      <c r="F7" s="2">
        <f t="shared" si="1"/>
        <v>0.45</v>
      </c>
      <c r="G7" s="2">
        <f t="shared" si="1"/>
        <v>0.55000000000000004</v>
      </c>
      <c r="H7" s="2">
        <f t="shared" si="1"/>
        <v>0</v>
      </c>
    </row>
    <row r="8" spans="1:8" x14ac:dyDescent="0.2">
      <c r="A8" t="s">
        <v>37</v>
      </c>
      <c r="B8">
        <f>COUNTIFS('[1]kickstarter data'!$F:$F,MID(B$1,8,10),'[1]kickstarter data'!$D:$D,"&gt;=25000",'[1]kickstarter data'!$D:$D,"&lt;=29999",'[1]kickstarter data'!$R:$R,"plays")</f>
        <v>1</v>
      </c>
      <c r="C8">
        <f>COUNTIFS('[1]kickstarter data'!$F:$F,MID(C$1,8,6),'[1]kickstarter data'!$D:$D,"&gt;=25000",'[1]kickstarter data'!$D:$D,"&lt;=29999",'[1]kickstarter data'!$R:$R,"plays")</f>
        <v>4</v>
      </c>
      <c r="D8">
        <f>COUNTIFS('[1]kickstarter data'!$F:$F,MID(D$1,8,8),'[1]kickstarter data'!$D:$D,"&gt;=25000",'[1]kickstarter data'!$D:$D,"&lt;=29999",'[1]kickstarter data'!$R:$R,"plays")</f>
        <v>0</v>
      </c>
      <c r="E8">
        <f t="shared" si="0"/>
        <v>5</v>
      </c>
      <c r="F8" s="2">
        <f t="shared" si="1"/>
        <v>0.2</v>
      </c>
      <c r="G8" s="2">
        <f t="shared" si="1"/>
        <v>0.8</v>
      </c>
      <c r="H8" s="2">
        <f t="shared" si="1"/>
        <v>0</v>
      </c>
    </row>
    <row r="9" spans="1:8" x14ac:dyDescent="0.2">
      <c r="A9" t="s">
        <v>38</v>
      </c>
      <c r="B9">
        <f>COUNTIFS('[1]kickstarter data'!$F:$F,MID(B$1,8,10),'[1]kickstarter data'!$D:$D,"&gt;=30000",'[1]kickstarter data'!$D:$D,"&lt;=34999",'[1]kickstarter data'!$R:$R,"plays")</f>
        <v>3</v>
      </c>
      <c r="C9">
        <f>COUNTIFS('[1]kickstarter data'!$F:$F,MID(C$1,8,6),'[1]kickstarter data'!$D:$D,"&gt;=30000",'[1]kickstarter data'!$D:$D,"&lt;=34999",'[1]kickstarter data'!$R:$R,"plays")</f>
        <v>8</v>
      </c>
      <c r="D9">
        <f>COUNTIFS('[1]kickstarter data'!$F:$F,MID(D$1,8,8),'[1]kickstarter data'!$D:$D,"&gt;=30000",'[1]kickstarter data'!$D:$D,"&lt;=34999",'[1]kickstarter data'!$R:$R,"plays")</f>
        <v>0</v>
      </c>
      <c r="E9">
        <f t="shared" si="0"/>
        <v>11</v>
      </c>
      <c r="F9" s="2">
        <f t="shared" si="1"/>
        <v>0.27272727272727271</v>
      </c>
      <c r="G9" s="2">
        <f t="shared" si="1"/>
        <v>0.72727272727272729</v>
      </c>
      <c r="H9" s="2">
        <f t="shared" si="1"/>
        <v>0</v>
      </c>
    </row>
    <row r="10" spans="1:8" x14ac:dyDescent="0.2">
      <c r="A10" t="s">
        <v>39</v>
      </c>
      <c r="B10">
        <f>COUNTIFS('[1]kickstarter data'!$F:$F,MID(B$1,8,10),'[1]kickstarter data'!$D:$D,"&gt;=35000",'[1]kickstarter data'!$D:$D,"&lt;=39999",'[1]kickstarter data'!$R:$R,"plays")</f>
        <v>4</v>
      </c>
      <c r="C10">
        <f>COUNTIFS('[1]kickstarter data'!$F:$F,MID(C$1,8,6),'[1]kickstarter data'!$D:$D,"&gt;=35000",'[1]kickstarter data'!$D:$D,"&lt;=39999",'[1]kickstarter data'!$R:$R,"plays")</f>
        <v>2</v>
      </c>
      <c r="D10">
        <f>COUNTIFS('[1]kickstarter data'!$F:$F,MID(D$1,8,8),'[1]kickstarter data'!$D:$D,"&gt;=35000",'[1]kickstarter data'!$D:$D,"&lt;=39999",'[1]kickstarter data'!$R:$R,"plays")</f>
        <v>0</v>
      </c>
      <c r="E10">
        <f t="shared" si="0"/>
        <v>6</v>
      </c>
      <c r="F10" s="2">
        <f t="shared" si="1"/>
        <v>0.66666666666666663</v>
      </c>
      <c r="G10" s="2">
        <f t="shared" si="1"/>
        <v>0.33333333333333331</v>
      </c>
      <c r="H10" s="2">
        <f t="shared" si="1"/>
        <v>0</v>
      </c>
    </row>
    <row r="11" spans="1:8" x14ac:dyDescent="0.2">
      <c r="A11" t="s">
        <v>40</v>
      </c>
      <c r="B11">
        <f>COUNTIFS('[1]kickstarter data'!$F:$F,MID(B$1,8,10),'[1]kickstarter data'!$D:$D,"&gt;=40000",'[1]kickstarter data'!$D:$D,"&lt;=44999",'[1]kickstarter data'!$R:$R,"plays")</f>
        <v>2</v>
      </c>
      <c r="C11">
        <f>COUNTIFS('[1]kickstarter data'!$F:$F,MID(C$1,8,6),'[1]kickstarter data'!$D:$D,"&gt;=40000",'[1]kickstarter data'!$D:$D,"&lt;=44999",'[1]kickstarter data'!$R:$R,"plays")</f>
        <v>1</v>
      </c>
      <c r="D11">
        <f>COUNTIFS('[1]kickstarter data'!$F:$F,MID(D$1,8,8),'[1]kickstarter data'!$D:$D,"&gt;=40000",'[1]kickstarter data'!$D:$D,"&lt;=44999",'[1]kickstarter data'!$R:$R,"plays")</f>
        <v>0</v>
      </c>
      <c r="E11">
        <f t="shared" si="0"/>
        <v>3</v>
      </c>
      <c r="F11" s="2">
        <f t="shared" si="1"/>
        <v>0.66666666666666663</v>
      </c>
      <c r="G11" s="2">
        <f t="shared" si="1"/>
        <v>0.33333333333333331</v>
      </c>
      <c r="H11" s="2">
        <f t="shared" si="1"/>
        <v>0</v>
      </c>
    </row>
    <row r="12" spans="1:8" x14ac:dyDescent="0.2">
      <c r="A12" t="s">
        <v>41</v>
      </c>
      <c r="B12">
        <f>COUNTIFS('[1]kickstarter data'!$F:$F,MID(B$1,8,10),'[1]kickstarter data'!$D:$D,"&gt;=45000",'[1]kickstarter data'!$D:$D,"&lt;=49999",'[1]kickstarter data'!$R:$R,"plays")</f>
        <v>0</v>
      </c>
      <c r="C12">
        <f>COUNTIFS('[1]kickstarter data'!$F:$F,MID(C$1,8,6),'[1]kickstarter data'!$D:$D,"&gt;=45000",'[1]kickstarter data'!$D:$D,"&lt;=49999",'[1]kickstarter data'!$R:$R,"plays")</f>
        <v>1</v>
      </c>
      <c r="D12">
        <f>COUNTIFS('[1]kickstarter data'!$F:$F,MID(D$1,8,8),'[1]kickstarter data'!$D:$D,"&gt;=45000",'[1]kickstarter data'!$D:$D,"&lt;=49999",'[1]kickstarter data'!$R:$R,"plays")</f>
        <v>0</v>
      </c>
      <c r="E12">
        <f t="shared" si="0"/>
        <v>1</v>
      </c>
      <c r="F12" s="2">
        <f t="shared" si="1"/>
        <v>0</v>
      </c>
      <c r="G12" s="2">
        <f t="shared" si="1"/>
        <v>1</v>
      </c>
      <c r="H12" s="2">
        <f t="shared" si="1"/>
        <v>0</v>
      </c>
    </row>
    <row r="13" spans="1:8" x14ac:dyDescent="0.2">
      <c r="A13" t="s">
        <v>42</v>
      </c>
      <c r="B13">
        <f>COUNTIFS('[1]kickstarter data'!$F:$F,MID(B$1,8,10),'[1]kickstarter data'!$D:$D,"&gt;=50000",'[1]kickstarter data'!$R:$R,"plays")</f>
        <v>2</v>
      </c>
      <c r="C13">
        <f>COUNTIFS('[1]kickstarter data'!$F:$F,MID(C$1,8,6),'[1]kickstarter data'!$D:$D,"&gt;=50000",'[1]kickstarter data'!$R:$R,"plays")</f>
        <v>14</v>
      </c>
      <c r="D13">
        <f>COUNTIFS('[1]kickstarter data'!$F:$F,MID(D$1,8,8),'[1]kickstarter data'!$D:$D,"&gt;=50000",'[1]kickstarter data'!$R:$R,"plays")</f>
        <v>0</v>
      </c>
      <c r="E13">
        <f t="shared" si="0"/>
        <v>16</v>
      </c>
      <c r="F13" s="2">
        <f t="shared" si="1"/>
        <v>0.125</v>
      </c>
      <c r="G13" s="2">
        <f t="shared" si="1"/>
        <v>0.875</v>
      </c>
      <c r="H13" s="2">
        <f t="shared" si="1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573AC-DA5A-D94B-ACE7-0151FED78D3F}">
  <dimension ref="A1:W695"/>
  <sheetViews>
    <sheetView workbookViewId="0">
      <selection activeCell="B3" sqref="B3"/>
    </sheetView>
  </sheetViews>
  <sheetFormatPr baseColWidth="10" defaultRowHeight="16" x14ac:dyDescent="0.2"/>
  <cols>
    <col min="3" max="3" width="35.6640625" customWidth="1"/>
  </cols>
  <sheetData>
    <row r="1" spans="1:23" x14ac:dyDescent="0.2">
      <c r="A1" s="6" t="s">
        <v>43</v>
      </c>
      <c r="B1" s="7" t="s">
        <v>44</v>
      </c>
      <c r="C1" s="7" t="s">
        <v>45</v>
      </c>
      <c r="D1" s="8" t="s">
        <v>46</v>
      </c>
      <c r="E1" s="9" t="s">
        <v>47</v>
      </c>
      <c r="F1" s="6" t="s">
        <v>48</v>
      </c>
      <c r="G1" s="6" t="s">
        <v>49</v>
      </c>
      <c r="H1" s="6" t="s">
        <v>50</v>
      </c>
      <c r="I1" s="6" t="s">
        <v>51</v>
      </c>
      <c r="J1" s="6" t="s">
        <v>52</v>
      </c>
      <c r="K1" s="6" t="s">
        <v>53</v>
      </c>
      <c r="L1" s="6" t="s">
        <v>54</v>
      </c>
      <c r="M1" s="6" t="s">
        <v>55</v>
      </c>
      <c r="N1" s="6" t="s">
        <v>56</v>
      </c>
      <c r="O1" s="6" t="s">
        <v>57</v>
      </c>
      <c r="P1" s="6" t="s">
        <v>58</v>
      </c>
      <c r="Q1" s="6" t="s">
        <v>0</v>
      </c>
      <c r="R1" s="6" t="s">
        <v>59</v>
      </c>
      <c r="S1" s="10" t="s">
        <v>60</v>
      </c>
      <c r="T1" s="10" t="s">
        <v>61</v>
      </c>
      <c r="U1" s="10" t="s">
        <v>62</v>
      </c>
      <c r="V1" s="10" t="s">
        <v>63</v>
      </c>
      <c r="W1" s="10" t="s">
        <v>2</v>
      </c>
    </row>
    <row r="2" spans="1:23" ht="116" customHeight="1" x14ac:dyDescent="0.2">
      <c r="A2">
        <v>520</v>
      </c>
      <c r="B2" s="11" t="s">
        <v>64</v>
      </c>
      <c r="C2" s="11" t="s">
        <v>65</v>
      </c>
      <c r="D2" s="12">
        <v>5000</v>
      </c>
      <c r="E2" s="13">
        <v>5105</v>
      </c>
      <c r="F2" t="s">
        <v>7</v>
      </c>
      <c r="G2" t="s">
        <v>66</v>
      </c>
      <c r="H2" t="s">
        <v>67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68</v>
      </c>
      <c r="O2">
        <v>102</v>
      </c>
      <c r="P2">
        <v>150.15</v>
      </c>
      <c r="Q2" t="s">
        <v>1</v>
      </c>
      <c r="R2" t="s">
        <v>69</v>
      </c>
      <c r="S2" s="14">
        <v>42318.702094907407</v>
      </c>
      <c r="T2" s="14">
        <v>42348.702094907407</v>
      </c>
      <c r="U2" t="s">
        <v>21</v>
      </c>
      <c r="V2" t="s">
        <v>22</v>
      </c>
      <c r="W2">
        <v>2015</v>
      </c>
    </row>
    <row r="3" spans="1:23" ht="255" x14ac:dyDescent="0.2">
      <c r="A3">
        <v>521</v>
      </c>
      <c r="B3" s="11" t="s">
        <v>70</v>
      </c>
      <c r="C3" s="11" t="s">
        <v>71</v>
      </c>
      <c r="D3" s="12">
        <v>5000</v>
      </c>
      <c r="E3" s="13">
        <v>5232</v>
      </c>
      <c r="F3" t="s">
        <v>7</v>
      </c>
      <c r="G3" t="s">
        <v>72</v>
      </c>
      <c r="H3" t="s">
        <v>73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68</v>
      </c>
      <c r="O3">
        <v>105</v>
      </c>
      <c r="P3">
        <v>93.43</v>
      </c>
      <c r="Q3" t="s">
        <v>1</v>
      </c>
      <c r="R3" t="s">
        <v>69</v>
      </c>
      <c r="S3" s="14">
        <v>42646.092812499999</v>
      </c>
      <c r="T3" s="14">
        <v>42675.207638888889</v>
      </c>
      <c r="U3" t="s">
        <v>20</v>
      </c>
      <c r="V3" t="s">
        <v>21</v>
      </c>
      <c r="W3">
        <v>2016</v>
      </c>
    </row>
    <row r="4" spans="1:23" ht="187" x14ac:dyDescent="0.2">
      <c r="A4">
        <v>522</v>
      </c>
      <c r="B4" s="11" t="s">
        <v>74</v>
      </c>
      <c r="C4" s="11" t="s">
        <v>75</v>
      </c>
      <c r="D4" s="12">
        <v>3000</v>
      </c>
      <c r="E4" s="13">
        <v>3440</v>
      </c>
      <c r="F4" t="s">
        <v>7</v>
      </c>
      <c r="G4" t="s">
        <v>72</v>
      </c>
      <c r="H4" t="s">
        <v>73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68</v>
      </c>
      <c r="O4">
        <v>115</v>
      </c>
      <c r="P4">
        <v>110.97</v>
      </c>
      <c r="Q4" t="s">
        <v>1</v>
      </c>
      <c r="R4" t="s">
        <v>69</v>
      </c>
      <c r="S4" s="14">
        <v>42430.040798611109</v>
      </c>
      <c r="T4" s="14">
        <v>42449.999131944445</v>
      </c>
      <c r="U4" t="s">
        <v>13</v>
      </c>
      <c r="V4" t="s">
        <v>13</v>
      </c>
      <c r="W4">
        <v>2016</v>
      </c>
    </row>
    <row r="5" spans="1:23" ht="221" x14ac:dyDescent="0.2">
      <c r="A5">
        <v>523</v>
      </c>
      <c r="B5" s="11" t="s">
        <v>76</v>
      </c>
      <c r="C5" s="11" t="s">
        <v>77</v>
      </c>
      <c r="D5" s="12">
        <v>5000</v>
      </c>
      <c r="E5" s="13">
        <v>6030</v>
      </c>
      <c r="F5" t="s">
        <v>7</v>
      </c>
      <c r="G5" t="s">
        <v>72</v>
      </c>
      <c r="H5" t="s">
        <v>73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68</v>
      </c>
      <c r="O5">
        <v>121</v>
      </c>
      <c r="P5">
        <v>71.790000000000006</v>
      </c>
      <c r="Q5" t="s">
        <v>1</v>
      </c>
      <c r="R5" t="s">
        <v>69</v>
      </c>
      <c r="S5" s="14">
        <v>42238.13282407407</v>
      </c>
      <c r="T5" s="14">
        <v>42268.13282407407</v>
      </c>
      <c r="U5" t="s">
        <v>18</v>
      </c>
      <c r="V5" t="s">
        <v>19</v>
      </c>
      <c r="W5">
        <v>2015</v>
      </c>
    </row>
    <row r="6" spans="1:23" ht="255" x14ac:dyDescent="0.2">
      <c r="A6">
        <v>524</v>
      </c>
      <c r="B6" s="11" t="s">
        <v>78</v>
      </c>
      <c r="C6" s="11" t="s">
        <v>79</v>
      </c>
      <c r="D6" s="12">
        <v>3500</v>
      </c>
      <c r="E6" s="13">
        <v>3803.55</v>
      </c>
      <c r="F6" t="s">
        <v>7</v>
      </c>
      <c r="G6" t="s">
        <v>66</v>
      </c>
      <c r="H6" t="s">
        <v>67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68</v>
      </c>
      <c r="O6">
        <v>109</v>
      </c>
      <c r="P6">
        <v>29.26</v>
      </c>
      <c r="Q6" t="s">
        <v>1</v>
      </c>
      <c r="R6" t="s">
        <v>69</v>
      </c>
      <c r="S6" s="14">
        <v>42492.717233796298</v>
      </c>
      <c r="T6" s="14">
        <v>42522.717233796298</v>
      </c>
      <c r="U6" t="s">
        <v>15</v>
      </c>
      <c r="V6" t="s">
        <v>16</v>
      </c>
      <c r="W6">
        <v>2016</v>
      </c>
    </row>
    <row r="7" spans="1:23" ht="238" x14ac:dyDescent="0.2">
      <c r="A7">
        <v>525</v>
      </c>
      <c r="B7" s="11" t="s">
        <v>80</v>
      </c>
      <c r="C7" s="11" t="s">
        <v>81</v>
      </c>
      <c r="D7" s="12">
        <v>12000</v>
      </c>
      <c r="E7" s="13">
        <v>12000</v>
      </c>
      <c r="F7" t="s">
        <v>7</v>
      </c>
      <c r="G7" t="s">
        <v>72</v>
      </c>
      <c r="H7" t="s">
        <v>73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68</v>
      </c>
      <c r="O7">
        <v>100</v>
      </c>
      <c r="P7">
        <v>1000</v>
      </c>
      <c r="Q7" t="s">
        <v>1</v>
      </c>
      <c r="R7" t="s">
        <v>69</v>
      </c>
      <c r="S7" s="14">
        <v>41850.400937500002</v>
      </c>
      <c r="T7" s="14">
        <v>41895.400937500002</v>
      </c>
      <c r="U7" t="s">
        <v>17</v>
      </c>
      <c r="V7" t="s">
        <v>19</v>
      </c>
      <c r="W7">
        <v>2014</v>
      </c>
    </row>
    <row r="8" spans="1:23" ht="221" x14ac:dyDescent="0.2">
      <c r="A8">
        <v>526</v>
      </c>
      <c r="B8" s="11" t="s">
        <v>82</v>
      </c>
      <c r="C8" s="11" t="s">
        <v>83</v>
      </c>
      <c r="D8" s="12">
        <v>1500</v>
      </c>
      <c r="E8" s="13">
        <v>1710</v>
      </c>
      <c r="F8" t="s">
        <v>7</v>
      </c>
      <c r="G8" t="s">
        <v>66</v>
      </c>
      <c r="H8" t="s">
        <v>67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68</v>
      </c>
      <c r="O8">
        <v>114</v>
      </c>
      <c r="P8">
        <v>74.349999999999994</v>
      </c>
      <c r="Q8" t="s">
        <v>1</v>
      </c>
      <c r="R8" t="s">
        <v>69</v>
      </c>
      <c r="S8" s="14">
        <v>42192.591944444444</v>
      </c>
      <c r="T8" s="14">
        <v>42223.708333333328</v>
      </c>
      <c r="U8" t="s">
        <v>17</v>
      </c>
      <c r="V8" t="s">
        <v>18</v>
      </c>
      <c r="W8">
        <v>2015</v>
      </c>
    </row>
    <row r="9" spans="1:23" ht="255" x14ac:dyDescent="0.2">
      <c r="A9">
        <v>527</v>
      </c>
      <c r="B9" s="11" t="s">
        <v>84</v>
      </c>
      <c r="C9" s="11" t="s">
        <v>85</v>
      </c>
      <c r="D9" s="12">
        <v>10000</v>
      </c>
      <c r="E9" s="13">
        <v>10085</v>
      </c>
      <c r="F9" t="s">
        <v>7</v>
      </c>
      <c r="G9" t="s">
        <v>72</v>
      </c>
      <c r="H9" t="s">
        <v>73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68</v>
      </c>
      <c r="O9">
        <v>101</v>
      </c>
      <c r="P9">
        <v>63.83</v>
      </c>
      <c r="Q9" t="s">
        <v>1</v>
      </c>
      <c r="R9" t="s">
        <v>69</v>
      </c>
      <c r="S9" s="14">
        <v>42753.205625000002</v>
      </c>
      <c r="T9" s="14">
        <v>42783.670138888891</v>
      </c>
      <c r="U9" t="s">
        <v>11</v>
      </c>
      <c r="V9" t="s">
        <v>12</v>
      </c>
      <c r="W9">
        <v>2017</v>
      </c>
    </row>
    <row r="10" spans="1:23" ht="102" x14ac:dyDescent="0.2">
      <c r="A10">
        <v>528</v>
      </c>
      <c r="B10" s="11" t="s">
        <v>86</v>
      </c>
      <c r="C10" s="11" t="s">
        <v>87</v>
      </c>
      <c r="D10" s="12">
        <v>1150</v>
      </c>
      <c r="E10" s="13">
        <v>1330</v>
      </c>
      <c r="F10" t="s">
        <v>7</v>
      </c>
      <c r="G10" t="s">
        <v>72</v>
      </c>
      <c r="H10" t="s">
        <v>73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68</v>
      </c>
      <c r="O10">
        <v>116</v>
      </c>
      <c r="P10">
        <v>44.33</v>
      </c>
      <c r="Q10" t="s">
        <v>1</v>
      </c>
      <c r="R10" t="s">
        <v>69</v>
      </c>
      <c r="S10" s="14">
        <v>42155.920219907406</v>
      </c>
      <c r="T10" s="14">
        <v>42176.888888888891</v>
      </c>
      <c r="U10" t="s">
        <v>15</v>
      </c>
      <c r="V10" t="s">
        <v>16</v>
      </c>
      <c r="W10">
        <v>2015</v>
      </c>
    </row>
    <row r="11" spans="1:23" ht="238" x14ac:dyDescent="0.2">
      <c r="A11">
        <v>529</v>
      </c>
      <c r="B11" s="11" t="s">
        <v>88</v>
      </c>
      <c r="C11" s="11" t="s">
        <v>89</v>
      </c>
      <c r="D11" s="12">
        <v>1200</v>
      </c>
      <c r="E11" s="13">
        <v>1565</v>
      </c>
      <c r="F11" t="s">
        <v>7</v>
      </c>
      <c r="G11" t="s">
        <v>90</v>
      </c>
      <c r="H11" t="s">
        <v>91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68</v>
      </c>
      <c r="O11">
        <v>130</v>
      </c>
      <c r="P11">
        <v>86.94</v>
      </c>
      <c r="Q11" t="s">
        <v>1</v>
      </c>
      <c r="R11" t="s">
        <v>69</v>
      </c>
      <c r="S11" s="14">
        <v>42725.031180555554</v>
      </c>
      <c r="T11" s="14">
        <v>42746.208333333328</v>
      </c>
      <c r="U11" t="s">
        <v>22</v>
      </c>
      <c r="V11" t="s">
        <v>11</v>
      </c>
      <c r="W11">
        <v>2016</v>
      </c>
    </row>
    <row r="12" spans="1:23" ht="238" x14ac:dyDescent="0.2">
      <c r="A12">
        <v>530</v>
      </c>
      <c r="B12" s="11" t="s">
        <v>92</v>
      </c>
      <c r="C12" s="11" t="s">
        <v>93</v>
      </c>
      <c r="D12" s="12">
        <v>3405</v>
      </c>
      <c r="E12" s="13">
        <v>3670</v>
      </c>
      <c r="F12" t="s">
        <v>7</v>
      </c>
      <c r="G12" t="s">
        <v>72</v>
      </c>
      <c r="H12" t="s">
        <v>73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68</v>
      </c>
      <c r="O12">
        <v>108</v>
      </c>
      <c r="P12">
        <v>126.55</v>
      </c>
      <c r="Q12" t="s">
        <v>1</v>
      </c>
      <c r="R12" t="s">
        <v>69</v>
      </c>
      <c r="S12" s="14">
        <v>42157.591064814813</v>
      </c>
      <c r="T12" s="14">
        <v>42179.083333333328</v>
      </c>
      <c r="U12" t="s">
        <v>16</v>
      </c>
      <c r="V12" t="s">
        <v>16</v>
      </c>
      <c r="W12">
        <v>2015</v>
      </c>
    </row>
    <row r="13" spans="1:23" ht="255" x14ac:dyDescent="0.2">
      <c r="A13">
        <v>531</v>
      </c>
      <c r="B13" s="11" t="s">
        <v>94</v>
      </c>
      <c r="C13" s="11" t="s">
        <v>95</v>
      </c>
      <c r="D13" s="12">
        <v>4000</v>
      </c>
      <c r="E13" s="13">
        <v>4000</v>
      </c>
      <c r="F13" t="s">
        <v>7</v>
      </c>
      <c r="G13" t="s">
        <v>72</v>
      </c>
      <c r="H13" t="s">
        <v>73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68</v>
      </c>
      <c r="O13">
        <v>100</v>
      </c>
      <c r="P13">
        <v>129.03</v>
      </c>
      <c r="Q13" t="s">
        <v>1</v>
      </c>
      <c r="R13" t="s">
        <v>69</v>
      </c>
      <c r="S13" s="14">
        <v>42676.065150462964</v>
      </c>
      <c r="T13" s="14">
        <v>42721.290972222225</v>
      </c>
      <c r="U13" t="s">
        <v>21</v>
      </c>
      <c r="V13" t="s">
        <v>22</v>
      </c>
      <c r="W13">
        <v>2016</v>
      </c>
    </row>
    <row r="14" spans="1:23" ht="238" x14ac:dyDescent="0.2">
      <c r="A14">
        <v>532</v>
      </c>
      <c r="B14" s="11" t="s">
        <v>96</v>
      </c>
      <c r="C14" s="11" t="s">
        <v>97</v>
      </c>
      <c r="D14" s="12">
        <v>10000</v>
      </c>
      <c r="E14" s="13">
        <v>12325</v>
      </c>
      <c r="F14" t="s">
        <v>7</v>
      </c>
      <c r="G14" t="s">
        <v>72</v>
      </c>
      <c r="H14" t="s">
        <v>73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68</v>
      </c>
      <c r="O14">
        <v>123</v>
      </c>
      <c r="P14">
        <v>71.239999999999995</v>
      </c>
      <c r="Q14" t="s">
        <v>1</v>
      </c>
      <c r="R14" t="s">
        <v>69</v>
      </c>
      <c r="S14" s="14">
        <v>42473.007037037038</v>
      </c>
      <c r="T14" s="14">
        <v>42503.007037037038</v>
      </c>
      <c r="U14" t="s">
        <v>14</v>
      </c>
      <c r="V14" t="s">
        <v>15</v>
      </c>
      <c r="W14">
        <v>2016</v>
      </c>
    </row>
    <row r="15" spans="1:23" ht="255" x14ac:dyDescent="0.2">
      <c r="A15">
        <v>533</v>
      </c>
      <c r="B15" s="11" t="s">
        <v>98</v>
      </c>
      <c r="C15" s="11" t="s">
        <v>99</v>
      </c>
      <c r="D15" s="12">
        <v>2000</v>
      </c>
      <c r="E15" s="13">
        <v>2004</v>
      </c>
      <c r="F15" t="s">
        <v>7</v>
      </c>
      <c r="G15" t="s">
        <v>66</v>
      </c>
      <c r="H15" t="s">
        <v>67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68</v>
      </c>
      <c r="O15">
        <v>100</v>
      </c>
      <c r="P15">
        <v>117.88</v>
      </c>
      <c r="Q15" t="s">
        <v>1</v>
      </c>
      <c r="R15" t="s">
        <v>69</v>
      </c>
      <c r="S15" s="14">
        <v>42482.43478009259</v>
      </c>
      <c r="T15" s="14">
        <v>42506.43478009259</v>
      </c>
      <c r="U15" t="s">
        <v>14</v>
      </c>
      <c r="V15" t="s">
        <v>15</v>
      </c>
      <c r="W15">
        <v>2016</v>
      </c>
    </row>
    <row r="16" spans="1:23" ht="255" x14ac:dyDescent="0.2">
      <c r="A16">
        <v>534</v>
      </c>
      <c r="B16" s="11" t="s">
        <v>100</v>
      </c>
      <c r="C16" s="11" t="s">
        <v>101</v>
      </c>
      <c r="D16" s="12">
        <v>15000</v>
      </c>
      <c r="E16" s="13">
        <v>15700</v>
      </c>
      <c r="F16" t="s">
        <v>7</v>
      </c>
      <c r="G16" t="s">
        <v>102</v>
      </c>
      <c r="H16" t="s">
        <v>103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68</v>
      </c>
      <c r="O16">
        <v>105</v>
      </c>
      <c r="P16">
        <v>327.08</v>
      </c>
      <c r="Q16" t="s">
        <v>1</v>
      </c>
      <c r="R16" t="s">
        <v>69</v>
      </c>
      <c r="S16" s="14">
        <v>42270.810995370368</v>
      </c>
      <c r="T16" s="14">
        <v>42309.958333333328</v>
      </c>
      <c r="U16" t="s">
        <v>19</v>
      </c>
      <c r="V16" t="s">
        <v>21</v>
      </c>
      <c r="W16">
        <v>2015</v>
      </c>
    </row>
    <row r="17" spans="1:23" ht="170" x14ac:dyDescent="0.2">
      <c r="A17">
        <v>535</v>
      </c>
      <c r="B17" s="11" t="s">
        <v>104</v>
      </c>
      <c r="C17" s="11" t="s">
        <v>105</v>
      </c>
      <c r="D17" s="12">
        <v>2000</v>
      </c>
      <c r="E17" s="13">
        <v>2050</v>
      </c>
      <c r="F17" t="s">
        <v>7</v>
      </c>
      <c r="G17" t="s">
        <v>66</v>
      </c>
      <c r="H17" t="s">
        <v>67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68</v>
      </c>
      <c r="O17">
        <v>103</v>
      </c>
      <c r="P17">
        <v>34.75</v>
      </c>
      <c r="Q17" t="s">
        <v>1</v>
      </c>
      <c r="R17" t="s">
        <v>69</v>
      </c>
      <c r="S17" s="14">
        <v>42711.545196759253</v>
      </c>
      <c r="T17" s="14">
        <v>42741.545196759253</v>
      </c>
      <c r="U17" t="s">
        <v>22</v>
      </c>
      <c r="V17" t="s">
        <v>11</v>
      </c>
      <c r="W17">
        <v>2016</v>
      </c>
    </row>
    <row r="18" spans="1:23" ht="238" x14ac:dyDescent="0.2">
      <c r="A18">
        <v>536</v>
      </c>
      <c r="B18" s="11" t="s">
        <v>106</v>
      </c>
      <c r="C18" s="11" t="s">
        <v>107</v>
      </c>
      <c r="D18" s="12">
        <v>3300</v>
      </c>
      <c r="E18" s="13">
        <v>3902.5</v>
      </c>
      <c r="F18" t="s">
        <v>7</v>
      </c>
      <c r="G18" t="s">
        <v>66</v>
      </c>
      <c r="H18" t="s">
        <v>67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68</v>
      </c>
      <c r="O18">
        <v>118</v>
      </c>
      <c r="P18">
        <v>100.06</v>
      </c>
      <c r="Q18" t="s">
        <v>1</v>
      </c>
      <c r="R18" t="s">
        <v>69</v>
      </c>
      <c r="S18" s="14">
        <v>42179.344988425932</v>
      </c>
      <c r="T18" s="14">
        <v>42219.75</v>
      </c>
      <c r="U18" t="s">
        <v>16</v>
      </c>
      <c r="V18" t="s">
        <v>18</v>
      </c>
      <c r="W18">
        <v>2015</v>
      </c>
    </row>
    <row r="19" spans="1:23" ht="272" x14ac:dyDescent="0.2">
      <c r="A19">
        <v>537</v>
      </c>
      <c r="B19" s="11" t="s">
        <v>108</v>
      </c>
      <c r="C19" s="11" t="s">
        <v>109</v>
      </c>
      <c r="D19" s="12">
        <v>2000</v>
      </c>
      <c r="E19" s="13">
        <v>2410</v>
      </c>
      <c r="F19" t="s">
        <v>7</v>
      </c>
      <c r="G19" t="s">
        <v>72</v>
      </c>
      <c r="H19" t="s">
        <v>73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68</v>
      </c>
      <c r="O19">
        <v>121</v>
      </c>
      <c r="P19">
        <v>40.85</v>
      </c>
      <c r="Q19" t="s">
        <v>1</v>
      </c>
      <c r="R19" t="s">
        <v>69</v>
      </c>
      <c r="S19" s="14">
        <v>42282.768414351856</v>
      </c>
      <c r="T19" s="14">
        <v>42312.810081018513</v>
      </c>
      <c r="U19" t="s">
        <v>20</v>
      </c>
      <c r="V19" t="s">
        <v>21</v>
      </c>
      <c r="W19">
        <v>2015</v>
      </c>
    </row>
    <row r="20" spans="1:23" ht="255" x14ac:dyDescent="0.2">
      <c r="A20">
        <v>538</v>
      </c>
      <c r="B20" s="11" t="s">
        <v>110</v>
      </c>
      <c r="C20" s="11" t="s">
        <v>111</v>
      </c>
      <c r="D20" s="12">
        <v>5000</v>
      </c>
      <c r="E20" s="13">
        <v>15121</v>
      </c>
      <c r="F20" t="s">
        <v>7</v>
      </c>
      <c r="G20" t="s">
        <v>72</v>
      </c>
      <c r="H20" t="s">
        <v>73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68</v>
      </c>
      <c r="O20">
        <v>302</v>
      </c>
      <c r="P20">
        <v>252.02</v>
      </c>
      <c r="Q20" t="s">
        <v>1</v>
      </c>
      <c r="R20" t="s">
        <v>69</v>
      </c>
      <c r="S20" s="14">
        <v>42473.794710648144</v>
      </c>
      <c r="T20" s="14">
        <v>42503.794710648144</v>
      </c>
      <c r="U20" t="s">
        <v>14</v>
      </c>
      <c r="V20" t="s">
        <v>15</v>
      </c>
      <c r="W20">
        <v>2016</v>
      </c>
    </row>
    <row r="21" spans="1:23" ht="204" x14ac:dyDescent="0.2">
      <c r="A21">
        <v>539</v>
      </c>
      <c r="B21" s="11" t="s">
        <v>112</v>
      </c>
      <c r="C21" s="11" t="s">
        <v>113</v>
      </c>
      <c r="D21" s="12">
        <v>500</v>
      </c>
      <c r="E21" s="13">
        <v>503.22</v>
      </c>
      <c r="F21" t="s">
        <v>7</v>
      </c>
      <c r="G21" t="s">
        <v>66</v>
      </c>
      <c r="H21" t="s">
        <v>67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68</v>
      </c>
      <c r="O21">
        <v>101</v>
      </c>
      <c r="P21">
        <v>25.16</v>
      </c>
      <c r="Q21" t="s">
        <v>1</v>
      </c>
      <c r="R21" t="s">
        <v>69</v>
      </c>
      <c r="S21" s="14">
        <v>42535.049849537041</v>
      </c>
      <c r="T21" s="14">
        <v>42556.049849537041</v>
      </c>
      <c r="U21" t="s">
        <v>16</v>
      </c>
      <c r="V21" t="s">
        <v>17</v>
      </c>
      <c r="W21">
        <v>2016</v>
      </c>
    </row>
    <row r="22" spans="1:23" ht="272" x14ac:dyDescent="0.2">
      <c r="A22">
        <v>1284</v>
      </c>
      <c r="B22" s="11" t="s">
        <v>114</v>
      </c>
      <c r="C22" s="11" t="s">
        <v>115</v>
      </c>
      <c r="D22" s="12">
        <v>2000</v>
      </c>
      <c r="E22" s="13">
        <v>2020</v>
      </c>
      <c r="F22" t="s">
        <v>7</v>
      </c>
      <c r="G22" t="s">
        <v>72</v>
      </c>
      <c r="H22" t="s">
        <v>73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68</v>
      </c>
      <c r="O22">
        <v>101</v>
      </c>
      <c r="P22">
        <v>65.16</v>
      </c>
      <c r="Q22" t="s">
        <v>1</v>
      </c>
      <c r="R22" t="s">
        <v>69</v>
      </c>
      <c r="S22" s="14">
        <v>42712.23474537037</v>
      </c>
      <c r="T22" s="14">
        <v>42735.707638888889</v>
      </c>
      <c r="U22" t="s">
        <v>22</v>
      </c>
      <c r="V22" t="s">
        <v>22</v>
      </c>
      <c r="W22">
        <v>2016</v>
      </c>
    </row>
    <row r="23" spans="1:23" ht="204" x14ac:dyDescent="0.2">
      <c r="A23">
        <v>1285</v>
      </c>
      <c r="B23" s="11" t="s">
        <v>116</v>
      </c>
      <c r="C23" s="11" t="s">
        <v>117</v>
      </c>
      <c r="D23" s="12">
        <v>2000</v>
      </c>
      <c r="E23" s="13">
        <v>2033</v>
      </c>
      <c r="F23" t="s">
        <v>7</v>
      </c>
      <c r="G23" t="s">
        <v>66</v>
      </c>
      <c r="H23" t="s">
        <v>67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68</v>
      </c>
      <c r="O23">
        <v>102</v>
      </c>
      <c r="P23">
        <v>32.270000000000003</v>
      </c>
      <c r="Q23" t="s">
        <v>1</v>
      </c>
      <c r="R23" t="s">
        <v>69</v>
      </c>
      <c r="S23" s="14">
        <v>42160.583043981482</v>
      </c>
      <c r="T23" s="14">
        <v>42175.583043981482</v>
      </c>
      <c r="U23" t="s">
        <v>16</v>
      </c>
      <c r="V23" t="s">
        <v>16</v>
      </c>
      <c r="W23">
        <v>2015</v>
      </c>
    </row>
    <row r="24" spans="1:23" ht="221" x14ac:dyDescent="0.2">
      <c r="A24">
        <v>1286</v>
      </c>
      <c r="B24" s="11" t="s">
        <v>118</v>
      </c>
      <c r="C24" s="11" t="s">
        <v>119</v>
      </c>
      <c r="D24" s="12">
        <v>1500</v>
      </c>
      <c r="E24" s="13">
        <v>1625</v>
      </c>
      <c r="F24" t="s">
        <v>7</v>
      </c>
      <c r="G24" t="s">
        <v>66</v>
      </c>
      <c r="H24" t="s">
        <v>67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68</v>
      </c>
      <c r="O24">
        <v>108</v>
      </c>
      <c r="P24">
        <v>81.25</v>
      </c>
      <c r="Q24" t="s">
        <v>1</v>
      </c>
      <c r="R24" t="s">
        <v>69</v>
      </c>
      <c r="S24" s="14">
        <v>42039.384571759263</v>
      </c>
      <c r="T24" s="14">
        <v>42052.583333333328</v>
      </c>
      <c r="U24" t="s">
        <v>12</v>
      </c>
      <c r="V24" t="s">
        <v>12</v>
      </c>
      <c r="W24">
        <v>2015</v>
      </c>
    </row>
    <row r="25" spans="1:23" ht="255" x14ac:dyDescent="0.2">
      <c r="A25">
        <v>1287</v>
      </c>
      <c r="B25" s="11" t="s">
        <v>120</v>
      </c>
      <c r="C25" s="11" t="s">
        <v>121</v>
      </c>
      <c r="D25" s="12">
        <v>250</v>
      </c>
      <c r="E25" s="13">
        <v>605</v>
      </c>
      <c r="F25" t="s">
        <v>7</v>
      </c>
      <c r="G25" t="s">
        <v>66</v>
      </c>
      <c r="H25" t="s">
        <v>67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68</v>
      </c>
      <c r="O25">
        <v>242</v>
      </c>
      <c r="P25">
        <v>24.2</v>
      </c>
      <c r="Q25" t="s">
        <v>1</v>
      </c>
      <c r="R25" t="s">
        <v>69</v>
      </c>
      <c r="S25" s="14">
        <v>42107.621018518519</v>
      </c>
      <c r="T25" s="14">
        <v>42167.621018518519</v>
      </c>
      <c r="U25" t="s">
        <v>14</v>
      </c>
      <c r="V25" t="s">
        <v>16</v>
      </c>
      <c r="W25">
        <v>2015</v>
      </c>
    </row>
    <row r="26" spans="1:23" ht="238" x14ac:dyDescent="0.2">
      <c r="A26">
        <v>1288</v>
      </c>
      <c r="B26" s="11" t="s">
        <v>122</v>
      </c>
      <c r="C26" s="11" t="s">
        <v>123</v>
      </c>
      <c r="D26" s="12">
        <v>4000</v>
      </c>
      <c r="E26" s="13">
        <v>4018</v>
      </c>
      <c r="F26" t="s">
        <v>7</v>
      </c>
      <c r="G26" t="s">
        <v>72</v>
      </c>
      <c r="H26" t="s">
        <v>73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68</v>
      </c>
      <c r="O26">
        <v>100</v>
      </c>
      <c r="P26">
        <v>65.87</v>
      </c>
      <c r="Q26" t="s">
        <v>1</v>
      </c>
      <c r="R26" t="s">
        <v>69</v>
      </c>
      <c r="S26" s="14">
        <v>42561.154664351852</v>
      </c>
      <c r="T26" s="14">
        <v>42592.166666666672</v>
      </c>
      <c r="U26" t="s">
        <v>17</v>
      </c>
      <c r="V26" t="s">
        <v>18</v>
      </c>
      <c r="W26">
        <v>2016</v>
      </c>
    </row>
    <row r="27" spans="1:23" ht="187" x14ac:dyDescent="0.2">
      <c r="A27">
        <v>1289</v>
      </c>
      <c r="B27" s="11" t="s">
        <v>124</v>
      </c>
      <c r="C27" s="11" t="s">
        <v>125</v>
      </c>
      <c r="D27" s="12">
        <v>1500</v>
      </c>
      <c r="E27" s="13">
        <v>1876</v>
      </c>
      <c r="F27" t="s">
        <v>7</v>
      </c>
      <c r="G27" t="s">
        <v>72</v>
      </c>
      <c r="H27" t="s">
        <v>73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68</v>
      </c>
      <c r="O27">
        <v>125</v>
      </c>
      <c r="P27">
        <v>36.08</v>
      </c>
      <c r="Q27" t="s">
        <v>1</v>
      </c>
      <c r="R27" t="s">
        <v>69</v>
      </c>
      <c r="S27" s="14">
        <v>42709.134780092587</v>
      </c>
      <c r="T27" s="14">
        <v>42739.134780092587</v>
      </c>
      <c r="U27" t="s">
        <v>22</v>
      </c>
      <c r="V27" t="s">
        <v>11</v>
      </c>
      <c r="W27">
        <v>2016</v>
      </c>
    </row>
    <row r="28" spans="1:23" ht="102" x14ac:dyDescent="0.2">
      <c r="A28">
        <v>1290</v>
      </c>
      <c r="B28" s="11" t="s">
        <v>126</v>
      </c>
      <c r="C28" s="11" t="s">
        <v>127</v>
      </c>
      <c r="D28" s="12">
        <v>3500</v>
      </c>
      <c r="E28" s="13">
        <v>3800</v>
      </c>
      <c r="F28" t="s">
        <v>7</v>
      </c>
      <c r="G28" t="s">
        <v>72</v>
      </c>
      <c r="H28" t="s">
        <v>73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68</v>
      </c>
      <c r="O28">
        <v>109</v>
      </c>
      <c r="P28">
        <v>44.19</v>
      </c>
      <c r="Q28" t="s">
        <v>1</v>
      </c>
      <c r="R28" t="s">
        <v>69</v>
      </c>
      <c r="S28" s="14">
        <v>42086.614942129629</v>
      </c>
      <c r="T28" s="14">
        <v>42117.290972222225</v>
      </c>
      <c r="U28" t="s">
        <v>13</v>
      </c>
      <c r="V28" t="s">
        <v>14</v>
      </c>
      <c r="W28">
        <v>2015</v>
      </c>
    </row>
    <row r="29" spans="1:23" ht="238" x14ac:dyDescent="0.2">
      <c r="A29">
        <v>1291</v>
      </c>
      <c r="B29" s="11" t="s">
        <v>128</v>
      </c>
      <c r="C29" s="11" t="s">
        <v>129</v>
      </c>
      <c r="D29" s="12">
        <v>3000</v>
      </c>
      <c r="E29" s="13">
        <v>4371</v>
      </c>
      <c r="F29" t="s">
        <v>7</v>
      </c>
      <c r="G29" t="s">
        <v>72</v>
      </c>
      <c r="H29" t="s">
        <v>73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68</v>
      </c>
      <c r="O29">
        <v>146</v>
      </c>
      <c r="P29">
        <v>104.07</v>
      </c>
      <c r="Q29" t="s">
        <v>1</v>
      </c>
      <c r="R29" t="s">
        <v>69</v>
      </c>
      <c r="S29" s="14">
        <v>42064.652673611112</v>
      </c>
      <c r="T29" s="14">
        <v>42101.291666666672</v>
      </c>
      <c r="U29" t="s">
        <v>13</v>
      </c>
      <c r="V29" t="s">
        <v>14</v>
      </c>
      <c r="W29">
        <v>2015</v>
      </c>
    </row>
    <row r="30" spans="1:23" ht="272" x14ac:dyDescent="0.2">
      <c r="A30">
        <v>1292</v>
      </c>
      <c r="B30" s="11" t="s">
        <v>130</v>
      </c>
      <c r="C30" s="11" t="s">
        <v>131</v>
      </c>
      <c r="D30" s="12">
        <v>1700</v>
      </c>
      <c r="E30" s="13">
        <v>1870</v>
      </c>
      <c r="F30" t="s">
        <v>7</v>
      </c>
      <c r="G30" t="s">
        <v>66</v>
      </c>
      <c r="H30" t="s">
        <v>67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68</v>
      </c>
      <c r="O30">
        <v>110</v>
      </c>
      <c r="P30">
        <v>35.96</v>
      </c>
      <c r="Q30" t="s">
        <v>1</v>
      </c>
      <c r="R30" t="s">
        <v>69</v>
      </c>
      <c r="S30" s="14">
        <v>42256.764212962968</v>
      </c>
      <c r="T30" s="14">
        <v>42283.957638888889</v>
      </c>
      <c r="U30" t="s">
        <v>19</v>
      </c>
      <c r="V30" t="s">
        <v>20</v>
      </c>
      <c r="W30">
        <v>2015</v>
      </c>
    </row>
    <row r="31" spans="1:23" ht="255" x14ac:dyDescent="0.2">
      <c r="A31">
        <v>1293</v>
      </c>
      <c r="B31" s="11" t="s">
        <v>132</v>
      </c>
      <c r="C31" s="11" t="s">
        <v>133</v>
      </c>
      <c r="D31" s="12">
        <v>15000</v>
      </c>
      <c r="E31" s="13">
        <v>15335</v>
      </c>
      <c r="F31" t="s">
        <v>7</v>
      </c>
      <c r="G31" t="s">
        <v>72</v>
      </c>
      <c r="H31" t="s">
        <v>73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68</v>
      </c>
      <c r="O31">
        <v>102</v>
      </c>
      <c r="P31">
        <v>127.79</v>
      </c>
      <c r="Q31" t="s">
        <v>1</v>
      </c>
      <c r="R31" t="s">
        <v>69</v>
      </c>
      <c r="S31" s="14">
        <v>42292.701053240744</v>
      </c>
      <c r="T31" s="14">
        <v>42322.742719907401</v>
      </c>
      <c r="U31" t="s">
        <v>20</v>
      </c>
      <c r="V31" t="s">
        <v>21</v>
      </c>
      <c r="W31">
        <v>2015</v>
      </c>
    </row>
    <row r="32" spans="1:23" ht="255" x14ac:dyDescent="0.2">
      <c r="A32">
        <v>1294</v>
      </c>
      <c r="B32" s="11" t="s">
        <v>134</v>
      </c>
      <c r="C32" s="11" t="s">
        <v>135</v>
      </c>
      <c r="D32" s="12">
        <v>500</v>
      </c>
      <c r="E32" s="13">
        <v>610</v>
      </c>
      <c r="F32" t="s">
        <v>7</v>
      </c>
      <c r="G32" t="s">
        <v>66</v>
      </c>
      <c r="H32" t="s">
        <v>67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68</v>
      </c>
      <c r="O32">
        <v>122</v>
      </c>
      <c r="P32">
        <v>27.73</v>
      </c>
      <c r="Q32" t="s">
        <v>1</v>
      </c>
      <c r="R32" t="s">
        <v>69</v>
      </c>
      <c r="S32" s="14">
        <v>42278.453668981485</v>
      </c>
      <c r="T32" s="14">
        <v>42296.458333333328</v>
      </c>
      <c r="U32" t="s">
        <v>20</v>
      </c>
      <c r="V32" t="s">
        <v>20</v>
      </c>
      <c r="W32">
        <v>2015</v>
      </c>
    </row>
    <row r="33" spans="1:23" ht="255" x14ac:dyDescent="0.2">
      <c r="A33">
        <v>1295</v>
      </c>
      <c r="B33" s="11" t="s">
        <v>136</v>
      </c>
      <c r="C33" s="11" t="s">
        <v>137</v>
      </c>
      <c r="D33" s="12">
        <v>2500</v>
      </c>
      <c r="E33" s="13">
        <v>2549</v>
      </c>
      <c r="F33" t="s">
        <v>7</v>
      </c>
      <c r="G33" t="s">
        <v>66</v>
      </c>
      <c r="H33" t="s">
        <v>67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68</v>
      </c>
      <c r="O33">
        <v>102</v>
      </c>
      <c r="P33">
        <v>39.83</v>
      </c>
      <c r="Q33" t="s">
        <v>1</v>
      </c>
      <c r="R33" t="s">
        <v>69</v>
      </c>
      <c r="S33" s="14">
        <v>42184.572881944448</v>
      </c>
      <c r="T33" s="14">
        <v>42214.708333333328</v>
      </c>
      <c r="U33" t="s">
        <v>16</v>
      </c>
      <c r="V33" t="s">
        <v>17</v>
      </c>
      <c r="W33">
        <v>2015</v>
      </c>
    </row>
    <row r="34" spans="1:23" ht="255" x14ac:dyDescent="0.2">
      <c r="A34">
        <v>1296</v>
      </c>
      <c r="B34" s="11" t="s">
        <v>138</v>
      </c>
      <c r="C34" s="11" t="s">
        <v>139</v>
      </c>
      <c r="D34" s="12">
        <v>850</v>
      </c>
      <c r="E34" s="13">
        <v>1200</v>
      </c>
      <c r="F34" t="s">
        <v>7</v>
      </c>
      <c r="G34" t="s">
        <v>66</v>
      </c>
      <c r="H34" t="s">
        <v>67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68</v>
      </c>
      <c r="O34">
        <v>141</v>
      </c>
      <c r="P34">
        <v>52.17</v>
      </c>
      <c r="Q34" t="s">
        <v>1</v>
      </c>
      <c r="R34" t="s">
        <v>69</v>
      </c>
      <c r="S34" s="14">
        <v>42423.050613425927</v>
      </c>
      <c r="T34" s="14">
        <v>42443.008946759262</v>
      </c>
      <c r="U34" t="s">
        <v>12</v>
      </c>
      <c r="V34" t="s">
        <v>13</v>
      </c>
      <c r="W34">
        <v>2016</v>
      </c>
    </row>
    <row r="35" spans="1:23" ht="238" x14ac:dyDescent="0.2">
      <c r="A35">
        <v>1297</v>
      </c>
      <c r="B35" s="11" t="s">
        <v>140</v>
      </c>
      <c r="C35" s="11" t="s">
        <v>141</v>
      </c>
      <c r="D35" s="12">
        <v>20000</v>
      </c>
      <c r="E35" s="13">
        <v>21905</v>
      </c>
      <c r="F35" t="s">
        <v>7</v>
      </c>
      <c r="G35" t="s">
        <v>72</v>
      </c>
      <c r="H35" t="s">
        <v>73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68</v>
      </c>
      <c r="O35">
        <v>110</v>
      </c>
      <c r="P35">
        <v>92.04</v>
      </c>
      <c r="Q35" t="s">
        <v>1</v>
      </c>
      <c r="R35" t="s">
        <v>69</v>
      </c>
      <c r="S35" s="14">
        <v>42461.747199074074</v>
      </c>
      <c r="T35" s="14">
        <v>42491.747199074074</v>
      </c>
      <c r="U35" t="s">
        <v>14</v>
      </c>
      <c r="V35" t="s">
        <v>15</v>
      </c>
      <c r="W35">
        <v>2016</v>
      </c>
    </row>
    <row r="36" spans="1:23" ht="221" x14ac:dyDescent="0.2">
      <c r="A36">
        <v>1298</v>
      </c>
      <c r="B36" s="11" t="s">
        <v>142</v>
      </c>
      <c r="C36" s="11" t="s">
        <v>143</v>
      </c>
      <c r="D36" s="12">
        <v>2000</v>
      </c>
      <c r="E36" s="13">
        <v>2093</v>
      </c>
      <c r="F36" t="s">
        <v>7</v>
      </c>
      <c r="G36" t="s">
        <v>66</v>
      </c>
      <c r="H36" t="s">
        <v>67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68</v>
      </c>
      <c r="O36">
        <v>105</v>
      </c>
      <c r="P36">
        <v>63.42</v>
      </c>
      <c r="Q36" t="s">
        <v>1</v>
      </c>
      <c r="R36" t="s">
        <v>69</v>
      </c>
      <c r="S36" s="14">
        <v>42458.680925925932</v>
      </c>
      <c r="T36" s="14">
        <v>42488.680925925932</v>
      </c>
      <c r="U36" t="s">
        <v>13</v>
      </c>
      <c r="V36" t="s">
        <v>14</v>
      </c>
      <c r="W36">
        <v>2016</v>
      </c>
    </row>
    <row r="37" spans="1:23" ht="187" x14ac:dyDescent="0.2">
      <c r="A37">
        <v>1299</v>
      </c>
      <c r="B37" s="11" t="s">
        <v>144</v>
      </c>
      <c r="C37" s="11" t="s">
        <v>145</v>
      </c>
      <c r="D37" s="12">
        <v>3500</v>
      </c>
      <c r="E37" s="13">
        <v>4340</v>
      </c>
      <c r="F37" t="s">
        <v>7</v>
      </c>
      <c r="G37" t="s">
        <v>72</v>
      </c>
      <c r="H37" t="s">
        <v>73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68</v>
      </c>
      <c r="O37">
        <v>124</v>
      </c>
      <c r="P37">
        <v>135.63</v>
      </c>
      <c r="Q37" t="s">
        <v>1</v>
      </c>
      <c r="R37" t="s">
        <v>69</v>
      </c>
      <c r="S37" s="14">
        <v>42169.814340277779</v>
      </c>
      <c r="T37" s="14">
        <v>42199.814340277779</v>
      </c>
      <c r="U37" t="s">
        <v>16</v>
      </c>
      <c r="V37" t="s">
        <v>17</v>
      </c>
      <c r="W37">
        <v>2015</v>
      </c>
    </row>
    <row r="38" spans="1:23" ht="255" x14ac:dyDescent="0.2">
      <c r="A38">
        <v>1300</v>
      </c>
      <c r="B38" s="11" t="s">
        <v>146</v>
      </c>
      <c r="C38" s="11" t="s">
        <v>147</v>
      </c>
      <c r="D38" s="12">
        <v>3000</v>
      </c>
      <c r="E38" s="13">
        <v>4050</v>
      </c>
      <c r="F38" t="s">
        <v>7</v>
      </c>
      <c r="G38" t="s">
        <v>72</v>
      </c>
      <c r="H38" t="s">
        <v>73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68</v>
      </c>
      <c r="O38">
        <v>135</v>
      </c>
      <c r="P38">
        <v>168.75</v>
      </c>
      <c r="Q38" t="s">
        <v>1</v>
      </c>
      <c r="R38" t="s">
        <v>69</v>
      </c>
      <c r="S38" s="14">
        <v>42483.675208333334</v>
      </c>
      <c r="T38" s="14">
        <v>42522.789583333331</v>
      </c>
      <c r="U38" t="s">
        <v>14</v>
      </c>
      <c r="V38" t="s">
        <v>16</v>
      </c>
      <c r="W38">
        <v>2016</v>
      </c>
    </row>
    <row r="39" spans="1:23" ht="255" x14ac:dyDescent="0.2">
      <c r="A39">
        <v>1301</v>
      </c>
      <c r="B39" s="11" t="s">
        <v>148</v>
      </c>
      <c r="C39" s="11" t="s">
        <v>149</v>
      </c>
      <c r="D39" s="12">
        <v>2000</v>
      </c>
      <c r="E39" s="13">
        <v>2055</v>
      </c>
      <c r="F39" t="s">
        <v>7</v>
      </c>
      <c r="G39" t="s">
        <v>72</v>
      </c>
      <c r="H39" t="s">
        <v>73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68</v>
      </c>
      <c r="O39">
        <v>103</v>
      </c>
      <c r="P39">
        <v>70.86</v>
      </c>
      <c r="Q39" t="s">
        <v>1</v>
      </c>
      <c r="R39" t="s">
        <v>69</v>
      </c>
      <c r="S39" s="14">
        <v>42195.749745370369</v>
      </c>
      <c r="T39" s="14">
        <v>42206.125</v>
      </c>
      <c r="U39" t="s">
        <v>17</v>
      </c>
      <c r="V39" t="s">
        <v>17</v>
      </c>
      <c r="W39">
        <v>2015</v>
      </c>
    </row>
    <row r="40" spans="1:23" ht="187" x14ac:dyDescent="0.2">
      <c r="A40">
        <v>1302</v>
      </c>
      <c r="B40" s="11" t="s">
        <v>150</v>
      </c>
      <c r="C40" s="11" t="s">
        <v>151</v>
      </c>
      <c r="D40" s="12">
        <v>2500</v>
      </c>
      <c r="E40" s="13">
        <v>2500</v>
      </c>
      <c r="F40" t="s">
        <v>7</v>
      </c>
      <c r="G40" t="s">
        <v>72</v>
      </c>
      <c r="H40" t="s">
        <v>73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68</v>
      </c>
      <c r="O40">
        <v>100</v>
      </c>
      <c r="P40">
        <v>50</v>
      </c>
      <c r="Q40" t="s">
        <v>1</v>
      </c>
      <c r="R40" t="s">
        <v>69</v>
      </c>
      <c r="S40" s="14">
        <v>42675.057997685188</v>
      </c>
      <c r="T40" s="14">
        <v>42705.099664351852</v>
      </c>
      <c r="U40" t="s">
        <v>21</v>
      </c>
      <c r="V40" t="s">
        <v>22</v>
      </c>
      <c r="W40">
        <v>2016</v>
      </c>
    </row>
    <row r="41" spans="1:23" ht="102" x14ac:dyDescent="0.2">
      <c r="A41">
        <v>1303</v>
      </c>
      <c r="B41" s="11" t="s">
        <v>152</v>
      </c>
      <c r="C41" s="11" t="s">
        <v>153</v>
      </c>
      <c r="D41" s="12">
        <v>3500</v>
      </c>
      <c r="E41" s="13">
        <v>4559.13</v>
      </c>
      <c r="F41" t="s">
        <v>7</v>
      </c>
      <c r="G41" t="s">
        <v>66</v>
      </c>
      <c r="H41" t="s">
        <v>67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68</v>
      </c>
      <c r="O41">
        <v>130</v>
      </c>
      <c r="P41">
        <v>42.21</v>
      </c>
      <c r="Q41" t="s">
        <v>1</v>
      </c>
      <c r="R41" t="s">
        <v>69</v>
      </c>
      <c r="S41" s="14">
        <v>42566.441203703704</v>
      </c>
      <c r="T41" s="14">
        <v>42582.458333333328</v>
      </c>
      <c r="U41" t="s">
        <v>17</v>
      </c>
      <c r="V41" t="s">
        <v>17</v>
      </c>
      <c r="W41">
        <v>2016</v>
      </c>
    </row>
    <row r="42" spans="1:23" ht="204" x14ac:dyDescent="0.2">
      <c r="A42">
        <v>2781</v>
      </c>
      <c r="B42" s="11" t="s">
        <v>154</v>
      </c>
      <c r="C42" s="11" t="s">
        <v>155</v>
      </c>
      <c r="D42" s="12">
        <v>1250</v>
      </c>
      <c r="E42" s="13">
        <v>1316</v>
      </c>
      <c r="F42" t="s">
        <v>7</v>
      </c>
      <c r="G42" t="s">
        <v>72</v>
      </c>
      <c r="H42" t="s">
        <v>73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68</v>
      </c>
      <c r="O42">
        <v>105</v>
      </c>
      <c r="P42">
        <v>47</v>
      </c>
      <c r="Q42" t="s">
        <v>1</v>
      </c>
      <c r="R42" t="s">
        <v>69</v>
      </c>
      <c r="S42" s="14">
        <v>42018.94159722222</v>
      </c>
      <c r="T42" s="14">
        <v>42047.291666666672</v>
      </c>
      <c r="U42" t="s">
        <v>11</v>
      </c>
      <c r="V42" t="s">
        <v>12</v>
      </c>
      <c r="W42">
        <v>2015</v>
      </c>
    </row>
    <row r="43" spans="1:23" ht="187" x14ac:dyDescent="0.2">
      <c r="A43">
        <v>2782</v>
      </c>
      <c r="B43" s="11" t="s">
        <v>156</v>
      </c>
      <c r="C43" s="11" t="s">
        <v>157</v>
      </c>
      <c r="D43" s="12">
        <v>1000</v>
      </c>
      <c r="E43" s="13">
        <v>1200</v>
      </c>
      <c r="F43" t="s">
        <v>7</v>
      </c>
      <c r="G43" t="s">
        <v>72</v>
      </c>
      <c r="H43" t="s">
        <v>73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68</v>
      </c>
      <c r="O43">
        <v>120</v>
      </c>
      <c r="P43">
        <v>66.67</v>
      </c>
      <c r="Q43" t="s">
        <v>1</v>
      </c>
      <c r="R43" t="s">
        <v>69</v>
      </c>
      <c r="S43" s="14">
        <v>42026.924976851849</v>
      </c>
      <c r="T43" s="14">
        <v>42052.207638888889</v>
      </c>
      <c r="U43" t="s">
        <v>11</v>
      </c>
      <c r="V43" t="s">
        <v>12</v>
      </c>
      <c r="W43">
        <v>2015</v>
      </c>
    </row>
    <row r="44" spans="1:23" ht="255" x14ac:dyDescent="0.2">
      <c r="A44">
        <v>2783</v>
      </c>
      <c r="B44" s="11" t="s">
        <v>158</v>
      </c>
      <c r="C44" s="11" t="s">
        <v>159</v>
      </c>
      <c r="D44" s="12">
        <v>1000</v>
      </c>
      <c r="E44" s="13">
        <v>1145</v>
      </c>
      <c r="F44" t="s">
        <v>7</v>
      </c>
      <c r="G44" t="s">
        <v>66</v>
      </c>
      <c r="H44" t="s">
        <v>67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68</v>
      </c>
      <c r="O44">
        <v>115</v>
      </c>
      <c r="P44">
        <v>18.77</v>
      </c>
      <c r="Q44" t="s">
        <v>1</v>
      </c>
      <c r="R44" t="s">
        <v>69</v>
      </c>
      <c r="S44" s="14">
        <v>42103.535254629634</v>
      </c>
      <c r="T44" s="14">
        <v>42117.535254629634</v>
      </c>
      <c r="U44" t="s">
        <v>14</v>
      </c>
      <c r="V44" t="s">
        <v>14</v>
      </c>
      <c r="W44">
        <v>2015</v>
      </c>
    </row>
    <row r="45" spans="1:23" ht="221" x14ac:dyDescent="0.2">
      <c r="A45">
        <v>2784</v>
      </c>
      <c r="B45" s="11" t="s">
        <v>160</v>
      </c>
      <c r="C45" s="11" t="s">
        <v>161</v>
      </c>
      <c r="D45" s="12">
        <v>6000</v>
      </c>
      <c r="E45" s="13">
        <v>7140</v>
      </c>
      <c r="F45" t="s">
        <v>7</v>
      </c>
      <c r="G45" t="s">
        <v>72</v>
      </c>
      <c r="H45" t="s">
        <v>73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68</v>
      </c>
      <c r="O45">
        <v>119</v>
      </c>
      <c r="P45">
        <v>66.11</v>
      </c>
      <c r="Q45" t="s">
        <v>1</v>
      </c>
      <c r="R45" t="s">
        <v>69</v>
      </c>
      <c r="S45" s="14">
        <v>41920.787534722222</v>
      </c>
      <c r="T45" s="14">
        <v>41941.787534722222</v>
      </c>
      <c r="U45" t="s">
        <v>20</v>
      </c>
      <c r="V45" t="s">
        <v>20</v>
      </c>
      <c r="W45">
        <v>2014</v>
      </c>
    </row>
    <row r="46" spans="1:23" ht="187" x14ac:dyDescent="0.2">
      <c r="A46">
        <v>2785</v>
      </c>
      <c r="B46" s="11" t="s">
        <v>162</v>
      </c>
      <c r="C46" s="11" t="s">
        <v>163</v>
      </c>
      <c r="D46" s="12">
        <v>5000</v>
      </c>
      <c r="E46" s="13">
        <v>5234</v>
      </c>
      <c r="F46" t="s">
        <v>7</v>
      </c>
      <c r="G46" t="s">
        <v>72</v>
      </c>
      <c r="H46" t="s">
        <v>73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68</v>
      </c>
      <c r="O46">
        <v>105</v>
      </c>
      <c r="P46">
        <v>36.86</v>
      </c>
      <c r="Q46" t="s">
        <v>1</v>
      </c>
      <c r="R46" t="s">
        <v>69</v>
      </c>
      <c r="S46" s="14">
        <v>42558.189432870371</v>
      </c>
      <c r="T46" s="14">
        <v>42587.875</v>
      </c>
      <c r="U46" t="s">
        <v>17</v>
      </c>
      <c r="V46" t="s">
        <v>18</v>
      </c>
      <c r="W46">
        <v>2016</v>
      </c>
    </row>
    <row r="47" spans="1:23" ht="136" x14ac:dyDescent="0.2">
      <c r="A47">
        <v>2786</v>
      </c>
      <c r="B47" s="11" t="s">
        <v>164</v>
      </c>
      <c r="C47" s="11" t="s">
        <v>165</v>
      </c>
      <c r="D47" s="12">
        <v>2500</v>
      </c>
      <c r="E47" s="13">
        <v>2946</v>
      </c>
      <c r="F47" t="s">
        <v>7</v>
      </c>
      <c r="G47" t="s">
        <v>66</v>
      </c>
      <c r="H47" t="s">
        <v>67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68</v>
      </c>
      <c r="O47">
        <v>118</v>
      </c>
      <c r="P47">
        <v>39.81</v>
      </c>
      <c r="Q47" t="s">
        <v>1</v>
      </c>
      <c r="R47" t="s">
        <v>69</v>
      </c>
      <c r="S47" s="14">
        <v>41815.569212962961</v>
      </c>
      <c r="T47" s="14">
        <v>41829.569212962961</v>
      </c>
      <c r="U47" t="s">
        <v>16</v>
      </c>
      <c r="V47" t="s">
        <v>17</v>
      </c>
      <c r="W47">
        <v>2014</v>
      </c>
    </row>
    <row r="48" spans="1:23" ht="221" x14ac:dyDescent="0.2">
      <c r="A48">
        <v>2787</v>
      </c>
      <c r="B48" s="11" t="s">
        <v>166</v>
      </c>
      <c r="C48" s="11" t="s">
        <v>167</v>
      </c>
      <c r="D48" s="12">
        <v>1000</v>
      </c>
      <c r="E48" s="13">
        <v>1197</v>
      </c>
      <c r="F48" t="s">
        <v>7</v>
      </c>
      <c r="G48" t="s">
        <v>72</v>
      </c>
      <c r="H48" t="s">
        <v>73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68</v>
      </c>
      <c r="O48">
        <v>120</v>
      </c>
      <c r="P48">
        <v>31.5</v>
      </c>
      <c r="Q48" t="s">
        <v>1</v>
      </c>
      <c r="R48" t="s">
        <v>69</v>
      </c>
      <c r="S48" s="14">
        <v>41808.198518518519</v>
      </c>
      <c r="T48" s="14">
        <v>41838.198518518519</v>
      </c>
      <c r="U48" t="s">
        <v>16</v>
      </c>
      <c r="V48" t="s">
        <v>17</v>
      </c>
      <c r="W48">
        <v>2014</v>
      </c>
    </row>
    <row r="49" spans="1:23" ht="187" x14ac:dyDescent="0.2">
      <c r="A49">
        <v>2788</v>
      </c>
      <c r="B49" s="11" t="s">
        <v>168</v>
      </c>
      <c r="C49" s="11" t="s">
        <v>169</v>
      </c>
      <c r="D49" s="12">
        <v>2000</v>
      </c>
      <c r="E49" s="13">
        <v>2050</v>
      </c>
      <c r="F49" t="s">
        <v>7</v>
      </c>
      <c r="G49" t="s">
        <v>72</v>
      </c>
      <c r="H49" t="s">
        <v>73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68</v>
      </c>
      <c r="O49">
        <v>103</v>
      </c>
      <c r="P49">
        <v>102.5</v>
      </c>
      <c r="Q49" t="s">
        <v>1</v>
      </c>
      <c r="R49" t="s">
        <v>69</v>
      </c>
      <c r="S49" s="14">
        <v>42550.701886574068</v>
      </c>
      <c r="T49" s="14">
        <v>42580.701886574068</v>
      </c>
      <c r="U49" t="s">
        <v>16</v>
      </c>
      <c r="V49" t="s">
        <v>17</v>
      </c>
      <c r="W49">
        <v>2016</v>
      </c>
    </row>
    <row r="50" spans="1:23" ht="119" x14ac:dyDescent="0.2">
      <c r="A50">
        <v>2789</v>
      </c>
      <c r="B50" s="11" t="s">
        <v>170</v>
      </c>
      <c r="C50" s="11" t="s">
        <v>171</v>
      </c>
      <c r="D50" s="12">
        <v>3000</v>
      </c>
      <c r="E50" s="13">
        <v>3035</v>
      </c>
      <c r="F50" t="s">
        <v>7</v>
      </c>
      <c r="G50" t="s">
        <v>72</v>
      </c>
      <c r="H50" t="s">
        <v>73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68</v>
      </c>
      <c r="O50">
        <v>101</v>
      </c>
      <c r="P50">
        <v>126.46</v>
      </c>
      <c r="Q50" t="s">
        <v>1</v>
      </c>
      <c r="R50" t="s">
        <v>69</v>
      </c>
      <c r="S50" s="14">
        <v>42056.013124999998</v>
      </c>
      <c r="T50" s="14">
        <v>42075.166666666672</v>
      </c>
      <c r="U50" t="s">
        <v>12</v>
      </c>
      <c r="V50" t="s">
        <v>13</v>
      </c>
      <c r="W50">
        <v>2015</v>
      </c>
    </row>
    <row r="51" spans="1:23" ht="221" x14ac:dyDescent="0.2">
      <c r="A51">
        <v>2790</v>
      </c>
      <c r="B51" s="11" t="s">
        <v>172</v>
      </c>
      <c r="C51" s="11" t="s">
        <v>173</v>
      </c>
      <c r="D51" s="12">
        <v>3000</v>
      </c>
      <c r="E51" s="13">
        <v>3160</v>
      </c>
      <c r="F51" t="s">
        <v>7</v>
      </c>
      <c r="G51" t="s">
        <v>72</v>
      </c>
      <c r="H51" t="s">
        <v>73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68</v>
      </c>
      <c r="O51">
        <v>105</v>
      </c>
      <c r="P51">
        <v>47.88</v>
      </c>
      <c r="Q51" t="s">
        <v>1</v>
      </c>
      <c r="R51" t="s">
        <v>69</v>
      </c>
      <c r="S51" s="14">
        <v>42016.938692129625</v>
      </c>
      <c r="T51" s="14">
        <v>42046.938692129625</v>
      </c>
      <c r="U51" t="s">
        <v>11</v>
      </c>
      <c r="V51" t="s">
        <v>12</v>
      </c>
      <c r="W51">
        <v>2015</v>
      </c>
    </row>
    <row r="52" spans="1:23" ht="238" x14ac:dyDescent="0.2">
      <c r="A52">
        <v>2791</v>
      </c>
      <c r="B52" s="11" t="s">
        <v>174</v>
      </c>
      <c r="C52" s="11" t="s">
        <v>175</v>
      </c>
      <c r="D52" s="12">
        <v>2000</v>
      </c>
      <c r="E52" s="13">
        <v>2050</v>
      </c>
      <c r="F52" t="s">
        <v>7</v>
      </c>
      <c r="G52" t="s">
        <v>72</v>
      </c>
      <c r="H52" t="s">
        <v>73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68</v>
      </c>
      <c r="O52">
        <v>103</v>
      </c>
      <c r="P52">
        <v>73.209999999999994</v>
      </c>
      <c r="Q52" t="s">
        <v>1</v>
      </c>
      <c r="R52" t="s">
        <v>69</v>
      </c>
      <c r="S52" s="14">
        <v>42591.899988425925</v>
      </c>
      <c r="T52" s="14">
        <v>42622.166666666672</v>
      </c>
      <c r="U52" t="s">
        <v>18</v>
      </c>
      <c r="V52" t="s">
        <v>19</v>
      </c>
      <c r="W52">
        <v>2016</v>
      </c>
    </row>
    <row r="53" spans="1:23" ht="238" x14ac:dyDescent="0.2">
      <c r="A53">
        <v>2792</v>
      </c>
      <c r="B53" s="11" t="s">
        <v>176</v>
      </c>
      <c r="C53" s="11" t="s">
        <v>177</v>
      </c>
      <c r="D53" s="12">
        <v>2000</v>
      </c>
      <c r="E53" s="13">
        <v>2152</v>
      </c>
      <c r="F53" t="s">
        <v>7</v>
      </c>
      <c r="G53" t="s">
        <v>72</v>
      </c>
      <c r="H53" t="s">
        <v>73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68</v>
      </c>
      <c r="O53">
        <v>108</v>
      </c>
      <c r="P53">
        <v>89.67</v>
      </c>
      <c r="Q53" t="s">
        <v>1</v>
      </c>
      <c r="R53" t="s">
        <v>69</v>
      </c>
      <c r="S53" s="14">
        <v>42183.231006944443</v>
      </c>
      <c r="T53" s="14">
        <v>42228.231006944443</v>
      </c>
      <c r="U53" t="s">
        <v>16</v>
      </c>
      <c r="V53" t="s">
        <v>18</v>
      </c>
      <c r="W53">
        <v>2015</v>
      </c>
    </row>
    <row r="54" spans="1:23" ht="255" x14ac:dyDescent="0.2">
      <c r="A54">
        <v>2793</v>
      </c>
      <c r="B54" s="11" t="s">
        <v>178</v>
      </c>
      <c r="C54" s="11" t="s">
        <v>179</v>
      </c>
      <c r="D54" s="12">
        <v>10000</v>
      </c>
      <c r="E54" s="13">
        <v>11056.75</v>
      </c>
      <c r="F54" t="s">
        <v>7</v>
      </c>
      <c r="G54" t="s">
        <v>180</v>
      </c>
      <c r="H54" t="s">
        <v>181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68</v>
      </c>
      <c r="O54">
        <v>111</v>
      </c>
      <c r="P54">
        <v>151.46</v>
      </c>
      <c r="Q54" t="s">
        <v>1</v>
      </c>
      <c r="R54" t="s">
        <v>69</v>
      </c>
      <c r="S54" s="14">
        <v>42176.419039351851</v>
      </c>
      <c r="T54" s="14">
        <v>42206.419039351851</v>
      </c>
      <c r="U54" t="s">
        <v>16</v>
      </c>
      <c r="V54" t="s">
        <v>17</v>
      </c>
      <c r="W54">
        <v>2015</v>
      </c>
    </row>
    <row r="55" spans="1:23" ht="272" x14ac:dyDescent="0.2">
      <c r="A55">
        <v>2794</v>
      </c>
      <c r="B55" s="11" t="s">
        <v>182</v>
      </c>
      <c r="C55" s="11" t="s">
        <v>183</v>
      </c>
      <c r="D55" s="12">
        <v>50</v>
      </c>
      <c r="E55" s="13">
        <v>75</v>
      </c>
      <c r="F55" t="s">
        <v>7</v>
      </c>
      <c r="G55" t="s">
        <v>66</v>
      </c>
      <c r="H55" t="s">
        <v>67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68</v>
      </c>
      <c r="O55">
        <v>150</v>
      </c>
      <c r="P55">
        <v>25</v>
      </c>
      <c r="Q55" t="s">
        <v>1</v>
      </c>
      <c r="R55" t="s">
        <v>69</v>
      </c>
      <c r="S55" s="14">
        <v>42416.691655092596</v>
      </c>
      <c r="T55" s="14">
        <v>42432.791666666672</v>
      </c>
      <c r="U55" t="s">
        <v>12</v>
      </c>
      <c r="V55" t="s">
        <v>13</v>
      </c>
      <c r="W55">
        <v>2016</v>
      </c>
    </row>
    <row r="56" spans="1:23" ht="204" x14ac:dyDescent="0.2">
      <c r="A56">
        <v>2795</v>
      </c>
      <c r="B56" s="11" t="s">
        <v>184</v>
      </c>
      <c r="C56" s="11" t="s">
        <v>185</v>
      </c>
      <c r="D56" s="12">
        <v>700</v>
      </c>
      <c r="E56" s="13">
        <v>730</v>
      </c>
      <c r="F56" t="s">
        <v>7</v>
      </c>
      <c r="G56" t="s">
        <v>72</v>
      </c>
      <c r="H56" t="s">
        <v>73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68</v>
      </c>
      <c r="O56">
        <v>104</v>
      </c>
      <c r="P56">
        <v>36.5</v>
      </c>
      <c r="Q56" t="s">
        <v>1</v>
      </c>
      <c r="R56" t="s">
        <v>69</v>
      </c>
      <c r="S56" s="14">
        <v>41780.525937500002</v>
      </c>
      <c r="T56" s="14">
        <v>41796.958333333336</v>
      </c>
      <c r="U56" t="s">
        <v>15</v>
      </c>
      <c r="V56" t="s">
        <v>16</v>
      </c>
      <c r="W56">
        <v>2014</v>
      </c>
    </row>
    <row r="57" spans="1:23" ht="221" x14ac:dyDescent="0.2">
      <c r="A57">
        <v>2796</v>
      </c>
      <c r="B57" s="11" t="s">
        <v>186</v>
      </c>
      <c r="C57" s="11" t="s">
        <v>187</v>
      </c>
      <c r="D57" s="12">
        <v>800</v>
      </c>
      <c r="E57" s="13">
        <v>924</v>
      </c>
      <c r="F57" t="s">
        <v>7</v>
      </c>
      <c r="G57" t="s">
        <v>66</v>
      </c>
      <c r="H57" t="s">
        <v>67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68</v>
      </c>
      <c r="O57">
        <v>116</v>
      </c>
      <c r="P57">
        <v>44</v>
      </c>
      <c r="Q57" t="s">
        <v>1</v>
      </c>
      <c r="R57" t="s">
        <v>69</v>
      </c>
      <c r="S57" s="14">
        <v>41795.528101851851</v>
      </c>
      <c r="T57" s="14">
        <v>41825.528101851851</v>
      </c>
      <c r="U57" t="s">
        <v>16</v>
      </c>
      <c r="V57" t="s">
        <v>17</v>
      </c>
      <c r="W57">
        <v>2014</v>
      </c>
    </row>
    <row r="58" spans="1:23" ht="204" x14ac:dyDescent="0.2">
      <c r="A58">
        <v>2797</v>
      </c>
      <c r="B58" s="11" t="s">
        <v>188</v>
      </c>
      <c r="C58" s="11" t="s">
        <v>189</v>
      </c>
      <c r="D58" s="12">
        <v>8000</v>
      </c>
      <c r="E58" s="13">
        <v>8211.61</v>
      </c>
      <c r="F58" t="s">
        <v>7</v>
      </c>
      <c r="G58" t="s">
        <v>66</v>
      </c>
      <c r="H58" t="s">
        <v>67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68</v>
      </c>
      <c r="O58">
        <v>103</v>
      </c>
      <c r="P58">
        <v>87.36</v>
      </c>
      <c r="Q58" t="s">
        <v>1</v>
      </c>
      <c r="R58" t="s">
        <v>69</v>
      </c>
      <c r="S58" s="14">
        <v>41798.94027777778</v>
      </c>
      <c r="T58" s="14">
        <v>41828.94027777778</v>
      </c>
      <c r="U58" t="s">
        <v>16</v>
      </c>
      <c r="V58" t="s">
        <v>17</v>
      </c>
      <c r="W58">
        <v>2014</v>
      </c>
    </row>
    <row r="59" spans="1:23" ht="255" x14ac:dyDescent="0.2">
      <c r="A59">
        <v>2798</v>
      </c>
      <c r="B59" s="11" t="s">
        <v>190</v>
      </c>
      <c r="C59" s="11" t="s">
        <v>191</v>
      </c>
      <c r="D59" s="12">
        <v>5000</v>
      </c>
      <c r="E59" s="13">
        <v>5070</v>
      </c>
      <c r="F59" t="s">
        <v>7</v>
      </c>
      <c r="G59" t="s">
        <v>66</v>
      </c>
      <c r="H59" t="s">
        <v>67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68</v>
      </c>
      <c r="O59">
        <v>101</v>
      </c>
      <c r="P59">
        <v>36.47</v>
      </c>
      <c r="Q59" t="s">
        <v>1</v>
      </c>
      <c r="R59" t="s">
        <v>69</v>
      </c>
      <c r="S59" s="14">
        <v>42201.675011574072</v>
      </c>
      <c r="T59" s="14">
        <v>42216.666666666672</v>
      </c>
      <c r="U59" t="s">
        <v>17</v>
      </c>
      <c r="V59" t="s">
        <v>17</v>
      </c>
      <c r="W59">
        <v>2015</v>
      </c>
    </row>
    <row r="60" spans="1:23" ht="238" x14ac:dyDescent="0.2">
      <c r="A60">
        <v>2799</v>
      </c>
      <c r="B60" s="11" t="s">
        <v>192</v>
      </c>
      <c r="C60" s="11" t="s">
        <v>193</v>
      </c>
      <c r="D60" s="12">
        <v>5000</v>
      </c>
      <c r="E60" s="13">
        <v>5831.74</v>
      </c>
      <c r="F60" t="s">
        <v>7</v>
      </c>
      <c r="G60" t="s">
        <v>66</v>
      </c>
      <c r="H60" t="s">
        <v>67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68</v>
      </c>
      <c r="O60">
        <v>117</v>
      </c>
      <c r="P60">
        <v>44.86</v>
      </c>
      <c r="Q60" t="s">
        <v>1</v>
      </c>
      <c r="R60" t="s">
        <v>69</v>
      </c>
      <c r="S60" s="14">
        <v>42507.264699074076</v>
      </c>
      <c r="T60" s="14">
        <v>42538.666666666672</v>
      </c>
      <c r="U60" t="s">
        <v>15</v>
      </c>
      <c r="V60" t="s">
        <v>16</v>
      </c>
      <c r="W60">
        <v>2016</v>
      </c>
    </row>
    <row r="61" spans="1:23" ht="238" x14ac:dyDescent="0.2">
      <c r="A61">
        <v>2800</v>
      </c>
      <c r="B61" s="11" t="s">
        <v>194</v>
      </c>
      <c r="C61" s="11" t="s">
        <v>195</v>
      </c>
      <c r="D61" s="12">
        <v>1000</v>
      </c>
      <c r="E61" s="13">
        <v>1330</v>
      </c>
      <c r="F61" t="s">
        <v>7</v>
      </c>
      <c r="G61" t="s">
        <v>66</v>
      </c>
      <c r="H61" t="s">
        <v>67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68</v>
      </c>
      <c r="O61">
        <v>133</v>
      </c>
      <c r="P61">
        <v>42.9</v>
      </c>
      <c r="Q61" t="s">
        <v>1</v>
      </c>
      <c r="R61" t="s">
        <v>69</v>
      </c>
      <c r="S61" s="14">
        <v>41948.552847222221</v>
      </c>
      <c r="T61" s="14">
        <v>42008.552847222221</v>
      </c>
      <c r="U61" t="s">
        <v>21</v>
      </c>
      <c r="V61" t="s">
        <v>11</v>
      </c>
      <c r="W61">
        <v>2014</v>
      </c>
    </row>
    <row r="62" spans="1:23" ht="204" x14ac:dyDescent="0.2">
      <c r="A62">
        <v>2801</v>
      </c>
      <c r="B62" s="11" t="s">
        <v>196</v>
      </c>
      <c r="C62" s="11" t="s">
        <v>197</v>
      </c>
      <c r="D62" s="12">
        <v>500</v>
      </c>
      <c r="E62" s="13">
        <v>666</v>
      </c>
      <c r="F62" t="s">
        <v>7</v>
      </c>
      <c r="G62" t="s">
        <v>180</v>
      </c>
      <c r="H62" t="s">
        <v>181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68</v>
      </c>
      <c r="O62">
        <v>133</v>
      </c>
      <c r="P62">
        <v>51.23</v>
      </c>
      <c r="Q62" t="s">
        <v>1</v>
      </c>
      <c r="R62" t="s">
        <v>69</v>
      </c>
      <c r="S62" s="14">
        <v>41900.243159722224</v>
      </c>
      <c r="T62" s="14">
        <v>41922.458333333336</v>
      </c>
      <c r="U62" t="s">
        <v>19</v>
      </c>
      <c r="V62" t="s">
        <v>20</v>
      </c>
      <c r="W62">
        <v>2014</v>
      </c>
    </row>
    <row r="63" spans="1:23" ht="255" x14ac:dyDescent="0.2">
      <c r="A63">
        <v>2802</v>
      </c>
      <c r="B63" s="11" t="s">
        <v>198</v>
      </c>
      <c r="C63" s="11" t="s">
        <v>199</v>
      </c>
      <c r="D63" s="12">
        <v>3000</v>
      </c>
      <c r="E63" s="13">
        <v>3055</v>
      </c>
      <c r="F63" t="s">
        <v>7</v>
      </c>
      <c r="G63" t="s">
        <v>66</v>
      </c>
      <c r="H63" t="s">
        <v>67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68</v>
      </c>
      <c r="O63">
        <v>102</v>
      </c>
      <c r="P63">
        <v>33.94</v>
      </c>
      <c r="Q63" t="s">
        <v>1</v>
      </c>
      <c r="R63" t="s">
        <v>69</v>
      </c>
      <c r="S63" s="14">
        <v>42192.64707175926</v>
      </c>
      <c r="T63" s="14">
        <v>42222.64707175926</v>
      </c>
      <c r="U63" t="s">
        <v>17</v>
      </c>
      <c r="V63" t="s">
        <v>18</v>
      </c>
      <c r="W63">
        <v>2015</v>
      </c>
    </row>
    <row r="64" spans="1:23" ht="238" x14ac:dyDescent="0.2">
      <c r="A64">
        <v>2803</v>
      </c>
      <c r="B64" s="11" t="s">
        <v>200</v>
      </c>
      <c r="C64" s="11" t="s">
        <v>201</v>
      </c>
      <c r="D64" s="12">
        <v>10000</v>
      </c>
      <c r="E64" s="13">
        <v>12795</v>
      </c>
      <c r="F64" t="s">
        <v>7</v>
      </c>
      <c r="G64" t="s">
        <v>72</v>
      </c>
      <c r="H64" t="s">
        <v>73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68</v>
      </c>
      <c r="O64">
        <v>128</v>
      </c>
      <c r="P64">
        <v>90.74</v>
      </c>
      <c r="Q64" t="s">
        <v>1</v>
      </c>
      <c r="R64" t="s">
        <v>69</v>
      </c>
      <c r="S64" s="14">
        <v>42158.065694444449</v>
      </c>
      <c r="T64" s="14">
        <v>42201</v>
      </c>
      <c r="U64" t="s">
        <v>16</v>
      </c>
      <c r="V64" t="s">
        <v>17</v>
      </c>
      <c r="W64">
        <v>2015</v>
      </c>
    </row>
    <row r="65" spans="1:23" ht="255" x14ac:dyDescent="0.2">
      <c r="A65">
        <v>2804</v>
      </c>
      <c r="B65" s="11" t="s">
        <v>202</v>
      </c>
      <c r="C65" s="11" t="s">
        <v>203</v>
      </c>
      <c r="D65" s="12">
        <v>1000</v>
      </c>
      <c r="E65" s="13">
        <v>1150</v>
      </c>
      <c r="F65" t="s">
        <v>7</v>
      </c>
      <c r="G65" t="s">
        <v>66</v>
      </c>
      <c r="H65" t="s">
        <v>67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68</v>
      </c>
      <c r="O65">
        <v>115</v>
      </c>
      <c r="P65">
        <v>50</v>
      </c>
      <c r="Q65" t="s">
        <v>1</v>
      </c>
      <c r="R65" t="s">
        <v>69</v>
      </c>
      <c r="S65" s="14">
        <v>41881.453587962962</v>
      </c>
      <c r="T65" s="14">
        <v>41911.453587962962</v>
      </c>
      <c r="U65" t="s">
        <v>18</v>
      </c>
      <c r="V65" t="s">
        <v>19</v>
      </c>
      <c r="W65">
        <v>2014</v>
      </c>
    </row>
    <row r="66" spans="1:23" ht="255" x14ac:dyDescent="0.2">
      <c r="A66">
        <v>2805</v>
      </c>
      <c r="B66" s="11" t="s">
        <v>204</v>
      </c>
      <c r="C66" s="11" t="s">
        <v>205</v>
      </c>
      <c r="D66" s="12">
        <v>400</v>
      </c>
      <c r="E66" s="13">
        <v>440</v>
      </c>
      <c r="F66" t="s">
        <v>7</v>
      </c>
      <c r="G66" t="s">
        <v>66</v>
      </c>
      <c r="H66" t="s">
        <v>67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68</v>
      </c>
      <c r="O66">
        <v>110</v>
      </c>
      <c r="P66">
        <v>24.44</v>
      </c>
      <c r="Q66" t="s">
        <v>1</v>
      </c>
      <c r="R66" t="s">
        <v>69</v>
      </c>
      <c r="S66" s="14">
        <v>42213.505474537036</v>
      </c>
      <c r="T66" s="14">
        <v>42238.505474537036</v>
      </c>
      <c r="U66" t="s">
        <v>17</v>
      </c>
      <c r="V66" t="s">
        <v>18</v>
      </c>
      <c r="W66">
        <v>2015</v>
      </c>
    </row>
    <row r="67" spans="1:23" ht="238" x14ac:dyDescent="0.2">
      <c r="A67">
        <v>2806</v>
      </c>
      <c r="B67" s="11" t="s">
        <v>206</v>
      </c>
      <c r="C67" s="11" t="s">
        <v>207</v>
      </c>
      <c r="D67" s="12">
        <v>3000</v>
      </c>
      <c r="E67" s="13">
        <v>3363</v>
      </c>
      <c r="F67" t="s">
        <v>7</v>
      </c>
      <c r="G67" t="s">
        <v>66</v>
      </c>
      <c r="H67" t="s">
        <v>67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68</v>
      </c>
      <c r="O67">
        <v>112</v>
      </c>
      <c r="P67">
        <v>44.25</v>
      </c>
      <c r="Q67" t="s">
        <v>1</v>
      </c>
      <c r="R67" t="s">
        <v>69</v>
      </c>
      <c r="S67" s="14">
        <v>42185.267245370371</v>
      </c>
      <c r="T67" s="14">
        <v>42221.458333333328</v>
      </c>
      <c r="U67" t="s">
        <v>16</v>
      </c>
      <c r="V67" t="s">
        <v>18</v>
      </c>
      <c r="W67">
        <v>2015</v>
      </c>
    </row>
    <row r="68" spans="1:23" ht="85" x14ac:dyDescent="0.2">
      <c r="A68">
        <v>2807</v>
      </c>
      <c r="B68" s="11" t="s">
        <v>208</v>
      </c>
      <c r="C68" s="11" t="s">
        <v>209</v>
      </c>
      <c r="D68" s="12">
        <v>5000</v>
      </c>
      <c r="E68" s="13">
        <v>6300</v>
      </c>
      <c r="F68" t="s">
        <v>7</v>
      </c>
      <c r="G68" t="s">
        <v>72</v>
      </c>
      <c r="H68" t="s">
        <v>73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68</v>
      </c>
      <c r="O68">
        <v>126</v>
      </c>
      <c r="P68">
        <v>67.739999999999995</v>
      </c>
      <c r="Q68" t="s">
        <v>1</v>
      </c>
      <c r="R68" t="s">
        <v>69</v>
      </c>
      <c r="S68" s="14">
        <v>42154.873124999998</v>
      </c>
      <c r="T68" s="14">
        <v>42184.873124999998</v>
      </c>
      <c r="U68" t="s">
        <v>15</v>
      </c>
      <c r="V68" t="s">
        <v>16</v>
      </c>
      <c r="W68">
        <v>2015</v>
      </c>
    </row>
    <row r="69" spans="1:23" ht="238" x14ac:dyDescent="0.2">
      <c r="A69">
        <v>2808</v>
      </c>
      <c r="B69" s="11" t="s">
        <v>210</v>
      </c>
      <c r="C69" s="11" t="s">
        <v>211</v>
      </c>
      <c r="D69" s="12">
        <v>4500</v>
      </c>
      <c r="E69" s="13">
        <v>4511</v>
      </c>
      <c r="F69" t="s">
        <v>7</v>
      </c>
      <c r="G69" t="s">
        <v>72</v>
      </c>
      <c r="H69" t="s">
        <v>73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68</v>
      </c>
      <c r="O69">
        <v>100</v>
      </c>
      <c r="P69">
        <v>65.38</v>
      </c>
      <c r="Q69" t="s">
        <v>1</v>
      </c>
      <c r="R69" t="s">
        <v>69</v>
      </c>
      <c r="S69" s="14">
        <v>42208.84646990741</v>
      </c>
      <c r="T69" s="14">
        <v>42238.84646990741</v>
      </c>
      <c r="U69" t="s">
        <v>17</v>
      </c>
      <c r="V69" t="s">
        <v>18</v>
      </c>
      <c r="W69">
        <v>2015</v>
      </c>
    </row>
    <row r="70" spans="1:23" ht="255" x14ac:dyDescent="0.2">
      <c r="A70">
        <v>2809</v>
      </c>
      <c r="B70" s="11" t="s">
        <v>212</v>
      </c>
      <c r="C70" s="11" t="s">
        <v>213</v>
      </c>
      <c r="D70" s="12">
        <v>2500</v>
      </c>
      <c r="E70" s="13">
        <v>2560</v>
      </c>
      <c r="F70" t="s">
        <v>7</v>
      </c>
      <c r="G70" t="s">
        <v>72</v>
      </c>
      <c r="H70" t="s">
        <v>73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68</v>
      </c>
      <c r="O70">
        <v>102</v>
      </c>
      <c r="P70">
        <v>121.9</v>
      </c>
      <c r="Q70" t="s">
        <v>1</v>
      </c>
      <c r="R70" t="s">
        <v>69</v>
      </c>
      <c r="S70" s="14">
        <v>42451.496817129635</v>
      </c>
      <c r="T70" s="14">
        <v>42459.610416666663</v>
      </c>
      <c r="U70" t="s">
        <v>13</v>
      </c>
      <c r="V70" t="s">
        <v>13</v>
      </c>
      <c r="W70">
        <v>2016</v>
      </c>
    </row>
    <row r="71" spans="1:23" ht="238" x14ac:dyDescent="0.2">
      <c r="A71">
        <v>2810</v>
      </c>
      <c r="B71" s="11" t="s">
        <v>214</v>
      </c>
      <c r="C71" s="11" t="s">
        <v>215</v>
      </c>
      <c r="D71" s="12">
        <v>2500</v>
      </c>
      <c r="E71" s="13">
        <v>2705</v>
      </c>
      <c r="F71" t="s">
        <v>7</v>
      </c>
      <c r="G71" t="s">
        <v>72</v>
      </c>
      <c r="H71" t="s">
        <v>73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68</v>
      </c>
      <c r="O71">
        <v>108</v>
      </c>
      <c r="P71">
        <v>47.46</v>
      </c>
      <c r="Q71" t="s">
        <v>1</v>
      </c>
      <c r="R71" t="s">
        <v>69</v>
      </c>
      <c r="S71" s="14">
        <v>41759.13962962963</v>
      </c>
      <c r="T71" s="14">
        <v>41791.165972222225</v>
      </c>
      <c r="U71" t="s">
        <v>14</v>
      </c>
      <c r="V71" t="s">
        <v>16</v>
      </c>
      <c r="W71">
        <v>2014</v>
      </c>
    </row>
    <row r="72" spans="1:23" ht="187" x14ac:dyDescent="0.2">
      <c r="A72">
        <v>2811</v>
      </c>
      <c r="B72" s="11" t="s">
        <v>216</v>
      </c>
      <c r="C72" s="11" t="s">
        <v>217</v>
      </c>
      <c r="D72" s="12">
        <v>10000</v>
      </c>
      <c r="E72" s="13">
        <v>10027</v>
      </c>
      <c r="F72" t="s">
        <v>7</v>
      </c>
      <c r="G72" t="s">
        <v>66</v>
      </c>
      <c r="H72" t="s">
        <v>67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68</v>
      </c>
      <c r="O72">
        <v>100</v>
      </c>
      <c r="P72">
        <v>92.84</v>
      </c>
      <c r="Q72" t="s">
        <v>1</v>
      </c>
      <c r="R72" t="s">
        <v>69</v>
      </c>
      <c r="S72" s="14">
        <v>42028.496562500004</v>
      </c>
      <c r="T72" s="14">
        <v>42058.496562500004</v>
      </c>
      <c r="U72" t="s">
        <v>11</v>
      </c>
      <c r="V72" t="s">
        <v>12</v>
      </c>
      <c r="W72">
        <v>2015</v>
      </c>
    </row>
    <row r="73" spans="1:23" ht="204" x14ac:dyDescent="0.2">
      <c r="A73">
        <v>2812</v>
      </c>
      <c r="B73" s="11" t="s">
        <v>218</v>
      </c>
      <c r="C73" s="11" t="s">
        <v>219</v>
      </c>
      <c r="D73" s="12">
        <v>5000</v>
      </c>
      <c r="E73" s="13">
        <v>5665</v>
      </c>
      <c r="F73" t="s">
        <v>7</v>
      </c>
      <c r="G73" t="s">
        <v>90</v>
      </c>
      <c r="H73" t="s">
        <v>91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68</v>
      </c>
      <c r="O73">
        <v>113</v>
      </c>
      <c r="P73">
        <v>68.25</v>
      </c>
      <c r="Q73" t="s">
        <v>1</v>
      </c>
      <c r="R73" t="s">
        <v>69</v>
      </c>
      <c r="S73" s="14">
        <v>42054.74418981481</v>
      </c>
      <c r="T73" s="14">
        <v>42100.166666666672</v>
      </c>
      <c r="U73" t="s">
        <v>12</v>
      </c>
      <c r="V73" t="s">
        <v>14</v>
      </c>
      <c r="W73">
        <v>2015</v>
      </c>
    </row>
    <row r="74" spans="1:23" ht="221" x14ac:dyDescent="0.2">
      <c r="A74">
        <v>2813</v>
      </c>
      <c r="B74" s="11" t="s">
        <v>220</v>
      </c>
      <c r="C74" s="11" t="s">
        <v>221</v>
      </c>
      <c r="D74" s="12">
        <v>2800</v>
      </c>
      <c r="E74" s="13">
        <v>3572.12</v>
      </c>
      <c r="F74" t="s">
        <v>7</v>
      </c>
      <c r="G74" t="s">
        <v>72</v>
      </c>
      <c r="H74" t="s">
        <v>73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68</v>
      </c>
      <c r="O74">
        <v>128</v>
      </c>
      <c r="P74">
        <v>37.21</v>
      </c>
      <c r="Q74" t="s">
        <v>1</v>
      </c>
      <c r="R74" t="s">
        <v>69</v>
      </c>
      <c r="S74" s="14">
        <v>42693.742604166662</v>
      </c>
      <c r="T74" s="14">
        <v>42718.742604166662</v>
      </c>
      <c r="U74" t="s">
        <v>21</v>
      </c>
      <c r="V74" t="s">
        <v>22</v>
      </c>
      <c r="W74">
        <v>2016</v>
      </c>
    </row>
    <row r="75" spans="1:23" ht="238" x14ac:dyDescent="0.2">
      <c r="A75">
        <v>2814</v>
      </c>
      <c r="B75" s="11" t="s">
        <v>222</v>
      </c>
      <c r="C75" s="11" t="s">
        <v>223</v>
      </c>
      <c r="D75" s="12">
        <v>1500</v>
      </c>
      <c r="E75" s="13">
        <v>1616</v>
      </c>
      <c r="F75" t="s">
        <v>7</v>
      </c>
      <c r="G75" t="s">
        <v>66</v>
      </c>
      <c r="H75" t="s">
        <v>67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68</v>
      </c>
      <c r="O75">
        <v>108</v>
      </c>
      <c r="P75">
        <v>25.25</v>
      </c>
      <c r="Q75" t="s">
        <v>1</v>
      </c>
      <c r="R75" t="s">
        <v>69</v>
      </c>
      <c r="S75" s="14">
        <v>42103.399479166663</v>
      </c>
      <c r="T75" s="14">
        <v>42133.399479166663</v>
      </c>
      <c r="U75" t="s">
        <v>14</v>
      </c>
      <c r="V75" t="s">
        <v>15</v>
      </c>
      <c r="W75">
        <v>2015</v>
      </c>
    </row>
    <row r="76" spans="1:23" ht="221" x14ac:dyDescent="0.2">
      <c r="A76">
        <v>2815</v>
      </c>
      <c r="B76" s="11" t="s">
        <v>224</v>
      </c>
      <c r="C76" s="11" t="s">
        <v>225</v>
      </c>
      <c r="D76" s="12">
        <v>250</v>
      </c>
      <c r="E76" s="13">
        <v>605</v>
      </c>
      <c r="F76" t="s">
        <v>7</v>
      </c>
      <c r="G76" t="s">
        <v>90</v>
      </c>
      <c r="H76" t="s">
        <v>91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68</v>
      </c>
      <c r="O76">
        <v>242</v>
      </c>
      <c r="P76">
        <v>43.21</v>
      </c>
      <c r="Q76" t="s">
        <v>1</v>
      </c>
      <c r="R76" t="s">
        <v>69</v>
      </c>
      <c r="S76" s="14">
        <v>42559.776724537034</v>
      </c>
      <c r="T76" s="14">
        <v>42589.776724537034</v>
      </c>
      <c r="U76" t="s">
        <v>17</v>
      </c>
      <c r="V76" t="s">
        <v>18</v>
      </c>
      <c r="W76">
        <v>2016</v>
      </c>
    </row>
    <row r="77" spans="1:23" ht="221" x14ac:dyDescent="0.2">
      <c r="A77">
        <v>2816</v>
      </c>
      <c r="B77" s="11" t="s">
        <v>226</v>
      </c>
      <c r="C77" s="11" t="s">
        <v>227</v>
      </c>
      <c r="D77" s="12">
        <v>3000</v>
      </c>
      <c r="E77" s="13">
        <v>4247</v>
      </c>
      <c r="F77" t="s">
        <v>7</v>
      </c>
      <c r="G77" t="s">
        <v>66</v>
      </c>
      <c r="H77" t="s">
        <v>67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68</v>
      </c>
      <c r="O77">
        <v>142</v>
      </c>
      <c r="P77">
        <v>25.13</v>
      </c>
      <c r="Q77" t="s">
        <v>1</v>
      </c>
      <c r="R77" t="s">
        <v>69</v>
      </c>
      <c r="S77" s="14">
        <v>42188.467499999999</v>
      </c>
      <c r="T77" s="14">
        <v>42218.666666666672</v>
      </c>
      <c r="U77" t="s">
        <v>17</v>
      </c>
      <c r="V77" t="s">
        <v>18</v>
      </c>
      <c r="W77">
        <v>2015</v>
      </c>
    </row>
    <row r="78" spans="1:23" ht="255" x14ac:dyDescent="0.2">
      <c r="A78">
        <v>2817</v>
      </c>
      <c r="B78" s="11" t="s">
        <v>228</v>
      </c>
      <c r="C78" s="11" t="s">
        <v>229</v>
      </c>
      <c r="D78" s="12">
        <v>600</v>
      </c>
      <c r="E78" s="13">
        <v>780</v>
      </c>
      <c r="F78" t="s">
        <v>7</v>
      </c>
      <c r="G78" t="s">
        <v>66</v>
      </c>
      <c r="H78" t="s">
        <v>67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68</v>
      </c>
      <c r="O78">
        <v>130</v>
      </c>
      <c r="P78">
        <v>23.64</v>
      </c>
      <c r="Q78" t="s">
        <v>1</v>
      </c>
      <c r="R78" t="s">
        <v>69</v>
      </c>
      <c r="S78" s="14">
        <v>42023.634976851856</v>
      </c>
      <c r="T78" s="14">
        <v>42063.634976851856</v>
      </c>
      <c r="U78" t="s">
        <v>11</v>
      </c>
      <c r="V78" t="s">
        <v>12</v>
      </c>
      <c r="W78">
        <v>2015</v>
      </c>
    </row>
    <row r="79" spans="1:23" ht="204" x14ac:dyDescent="0.2">
      <c r="A79">
        <v>2818</v>
      </c>
      <c r="B79" s="11" t="s">
        <v>230</v>
      </c>
      <c r="C79" s="11" t="s">
        <v>231</v>
      </c>
      <c r="D79" s="12">
        <v>10000</v>
      </c>
      <c r="E79" s="13">
        <v>10603</v>
      </c>
      <c r="F79" t="s">
        <v>7</v>
      </c>
      <c r="G79" t="s">
        <v>72</v>
      </c>
      <c r="H79" t="s">
        <v>73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68</v>
      </c>
      <c r="O79">
        <v>106</v>
      </c>
      <c r="P79">
        <v>103.95</v>
      </c>
      <c r="Q79" t="s">
        <v>1</v>
      </c>
      <c r="R79" t="s">
        <v>69</v>
      </c>
      <c r="S79" s="14">
        <v>42250.598217592589</v>
      </c>
      <c r="T79" s="14">
        <v>42270.598217592589</v>
      </c>
      <c r="U79" t="s">
        <v>19</v>
      </c>
      <c r="V79" t="s">
        <v>19</v>
      </c>
      <c r="W79">
        <v>2015</v>
      </c>
    </row>
    <row r="80" spans="1:23" ht="221" x14ac:dyDescent="0.2">
      <c r="A80">
        <v>2819</v>
      </c>
      <c r="B80" s="11" t="s">
        <v>232</v>
      </c>
      <c r="C80" s="11" t="s">
        <v>233</v>
      </c>
      <c r="D80" s="12">
        <v>5000</v>
      </c>
      <c r="E80" s="13">
        <v>5240</v>
      </c>
      <c r="F80" t="s">
        <v>7</v>
      </c>
      <c r="G80" t="s">
        <v>66</v>
      </c>
      <c r="H80" t="s">
        <v>67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68</v>
      </c>
      <c r="O80">
        <v>105</v>
      </c>
      <c r="P80">
        <v>50.38</v>
      </c>
      <c r="Q80" t="s">
        <v>1</v>
      </c>
      <c r="R80" t="s">
        <v>69</v>
      </c>
      <c r="S80" s="14">
        <v>42139.525567129633</v>
      </c>
      <c r="T80" s="14">
        <v>42169.525567129633</v>
      </c>
      <c r="U80" t="s">
        <v>15</v>
      </c>
      <c r="V80" t="s">
        <v>16</v>
      </c>
      <c r="W80">
        <v>2015</v>
      </c>
    </row>
    <row r="81" spans="1:23" ht="238" x14ac:dyDescent="0.2">
      <c r="A81">
        <v>2820</v>
      </c>
      <c r="B81" s="11" t="s">
        <v>234</v>
      </c>
      <c r="C81" s="11" t="s">
        <v>235</v>
      </c>
      <c r="D81" s="12">
        <v>200</v>
      </c>
      <c r="E81" s="13">
        <v>272</v>
      </c>
      <c r="F81" t="s">
        <v>7</v>
      </c>
      <c r="G81" t="s">
        <v>66</v>
      </c>
      <c r="H81" t="s">
        <v>67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68</v>
      </c>
      <c r="O81">
        <v>136</v>
      </c>
      <c r="P81">
        <v>13.6</v>
      </c>
      <c r="Q81" t="s">
        <v>1</v>
      </c>
      <c r="R81" t="s">
        <v>69</v>
      </c>
      <c r="S81" s="14">
        <v>42401.610983796301</v>
      </c>
      <c r="T81" s="14">
        <v>42426</v>
      </c>
      <c r="U81" t="s">
        <v>12</v>
      </c>
      <c r="V81" t="s">
        <v>12</v>
      </c>
      <c r="W81">
        <v>2016</v>
      </c>
    </row>
    <row r="82" spans="1:23" ht="238" x14ac:dyDescent="0.2">
      <c r="A82">
        <v>2821</v>
      </c>
      <c r="B82" s="11" t="s">
        <v>236</v>
      </c>
      <c r="C82" s="11" t="s">
        <v>237</v>
      </c>
      <c r="D82" s="12">
        <v>1000</v>
      </c>
      <c r="E82" s="13">
        <v>1000</v>
      </c>
      <c r="F82" t="s">
        <v>7</v>
      </c>
      <c r="G82" t="s">
        <v>66</v>
      </c>
      <c r="H82" t="s">
        <v>67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68</v>
      </c>
      <c r="O82">
        <v>100</v>
      </c>
      <c r="P82">
        <v>28.57</v>
      </c>
      <c r="Q82" t="s">
        <v>1</v>
      </c>
      <c r="R82" t="s">
        <v>69</v>
      </c>
      <c r="S82" s="14">
        <v>41875.922858796301</v>
      </c>
      <c r="T82" s="14">
        <v>41905.922858796301</v>
      </c>
      <c r="U82" t="s">
        <v>18</v>
      </c>
      <c r="V82" t="s">
        <v>19</v>
      </c>
      <c r="W82">
        <v>2014</v>
      </c>
    </row>
    <row r="83" spans="1:23" ht="238" x14ac:dyDescent="0.2">
      <c r="A83">
        <v>2822</v>
      </c>
      <c r="B83" s="11" t="s">
        <v>238</v>
      </c>
      <c r="C83" s="11" t="s">
        <v>239</v>
      </c>
      <c r="D83" s="12">
        <v>6000</v>
      </c>
      <c r="E83" s="13">
        <v>6000</v>
      </c>
      <c r="F83" t="s">
        <v>7</v>
      </c>
      <c r="G83" t="s">
        <v>72</v>
      </c>
      <c r="H83" t="s">
        <v>73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68</v>
      </c>
      <c r="O83">
        <v>100</v>
      </c>
      <c r="P83">
        <v>63.83</v>
      </c>
      <c r="Q83" t="s">
        <v>1</v>
      </c>
      <c r="R83" t="s">
        <v>69</v>
      </c>
      <c r="S83" s="14">
        <v>42060.683935185181</v>
      </c>
      <c r="T83" s="14">
        <v>42090.642268518524</v>
      </c>
      <c r="U83" t="s">
        <v>12</v>
      </c>
      <c r="V83" t="s">
        <v>13</v>
      </c>
      <c r="W83">
        <v>2015</v>
      </c>
    </row>
    <row r="84" spans="1:23" ht="238" x14ac:dyDescent="0.2">
      <c r="A84">
        <v>2823</v>
      </c>
      <c r="B84" s="11" t="s">
        <v>240</v>
      </c>
      <c r="C84" s="11" t="s">
        <v>241</v>
      </c>
      <c r="D84" s="12">
        <v>100</v>
      </c>
      <c r="E84" s="13">
        <v>124</v>
      </c>
      <c r="F84" t="s">
        <v>7</v>
      </c>
      <c r="G84" t="s">
        <v>66</v>
      </c>
      <c r="H84" t="s">
        <v>67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68</v>
      </c>
      <c r="O84">
        <v>124</v>
      </c>
      <c r="P84">
        <v>8.86</v>
      </c>
      <c r="Q84" t="s">
        <v>1</v>
      </c>
      <c r="R84" t="s">
        <v>69</v>
      </c>
      <c r="S84" s="14">
        <v>42067.011643518519</v>
      </c>
      <c r="T84" s="14">
        <v>42094.957638888889</v>
      </c>
      <c r="U84" t="s">
        <v>13</v>
      </c>
      <c r="V84" t="s">
        <v>13</v>
      </c>
      <c r="W84">
        <v>2015</v>
      </c>
    </row>
    <row r="85" spans="1:23" ht="170" x14ac:dyDescent="0.2">
      <c r="A85">
        <v>2824</v>
      </c>
      <c r="B85" s="11" t="s">
        <v>242</v>
      </c>
      <c r="C85" s="11" t="s">
        <v>243</v>
      </c>
      <c r="D85" s="12">
        <v>650</v>
      </c>
      <c r="E85" s="13">
        <v>760</v>
      </c>
      <c r="F85" t="s">
        <v>7</v>
      </c>
      <c r="G85" t="s">
        <v>72</v>
      </c>
      <c r="H85" t="s">
        <v>73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68</v>
      </c>
      <c r="O85">
        <v>117</v>
      </c>
      <c r="P85">
        <v>50.67</v>
      </c>
      <c r="Q85" t="s">
        <v>1</v>
      </c>
      <c r="R85" t="s">
        <v>69</v>
      </c>
      <c r="S85" s="14">
        <v>42136.270787037036</v>
      </c>
      <c r="T85" s="14">
        <v>42168.071527777778</v>
      </c>
      <c r="U85" t="s">
        <v>15</v>
      </c>
      <c r="V85" t="s">
        <v>16</v>
      </c>
      <c r="W85">
        <v>2015</v>
      </c>
    </row>
    <row r="86" spans="1:23" ht="272" x14ac:dyDescent="0.2">
      <c r="A86">
        <v>2825</v>
      </c>
      <c r="B86" s="11" t="s">
        <v>244</v>
      </c>
      <c r="C86" s="11" t="s">
        <v>245</v>
      </c>
      <c r="D86" s="12">
        <v>3000</v>
      </c>
      <c r="E86" s="13">
        <v>3100</v>
      </c>
      <c r="F86" t="s">
        <v>7</v>
      </c>
      <c r="G86" t="s">
        <v>66</v>
      </c>
      <c r="H86" t="s">
        <v>67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68</v>
      </c>
      <c r="O86">
        <v>103</v>
      </c>
      <c r="P86">
        <v>60.78</v>
      </c>
      <c r="Q86" t="s">
        <v>1</v>
      </c>
      <c r="R86" t="s">
        <v>69</v>
      </c>
      <c r="S86" s="14">
        <v>42312.792662037042</v>
      </c>
      <c r="T86" s="14">
        <v>42342.792662037042</v>
      </c>
      <c r="U86" t="s">
        <v>21</v>
      </c>
      <c r="V86" t="s">
        <v>22</v>
      </c>
      <c r="W86">
        <v>2015</v>
      </c>
    </row>
    <row r="87" spans="1:23" ht="238" x14ac:dyDescent="0.2">
      <c r="A87">
        <v>2826</v>
      </c>
      <c r="B87" s="11" t="s">
        <v>246</v>
      </c>
      <c r="C87" s="11" t="s">
        <v>247</v>
      </c>
      <c r="D87" s="12">
        <v>2000</v>
      </c>
      <c r="E87" s="13">
        <v>2155</v>
      </c>
      <c r="F87" t="s">
        <v>7</v>
      </c>
      <c r="G87" t="s">
        <v>72</v>
      </c>
      <c r="H87" t="s">
        <v>73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68</v>
      </c>
      <c r="O87">
        <v>108</v>
      </c>
      <c r="P87">
        <v>113.42</v>
      </c>
      <c r="Q87" t="s">
        <v>1</v>
      </c>
      <c r="R87" t="s">
        <v>69</v>
      </c>
      <c r="S87" s="14">
        <v>42171.034861111111</v>
      </c>
      <c r="T87" s="14">
        <v>42195.291666666672</v>
      </c>
      <c r="U87" t="s">
        <v>16</v>
      </c>
      <c r="V87" t="s">
        <v>17</v>
      </c>
      <c r="W87">
        <v>2015</v>
      </c>
    </row>
    <row r="88" spans="1:23" ht="272" x14ac:dyDescent="0.2">
      <c r="A88">
        <v>2827</v>
      </c>
      <c r="B88" s="11" t="s">
        <v>248</v>
      </c>
      <c r="C88" s="11" t="s">
        <v>249</v>
      </c>
      <c r="D88" s="12">
        <v>2000</v>
      </c>
      <c r="E88" s="13">
        <v>2405</v>
      </c>
      <c r="F88" t="s">
        <v>7</v>
      </c>
      <c r="G88" t="s">
        <v>72</v>
      </c>
      <c r="H88" t="s">
        <v>73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68</v>
      </c>
      <c r="O88">
        <v>120</v>
      </c>
      <c r="P88">
        <v>104.57</v>
      </c>
      <c r="Q88" t="s">
        <v>1</v>
      </c>
      <c r="R88" t="s">
        <v>69</v>
      </c>
      <c r="S88" s="14">
        <v>42494.683634259258</v>
      </c>
      <c r="T88" s="14">
        <v>42524.6875</v>
      </c>
      <c r="U88" t="s">
        <v>15</v>
      </c>
      <c r="V88" t="s">
        <v>16</v>
      </c>
      <c r="W88">
        <v>2016</v>
      </c>
    </row>
    <row r="89" spans="1:23" ht="255" x14ac:dyDescent="0.2">
      <c r="A89">
        <v>2828</v>
      </c>
      <c r="B89" s="11" t="s">
        <v>250</v>
      </c>
      <c r="C89" s="11" t="s">
        <v>251</v>
      </c>
      <c r="D89" s="12">
        <v>9500</v>
      </c>
      <c r="E89" s="13">
        <v>9536</v>
      </c>
      <c r="F89" t="s">
        <v>7</v>
      </c>
      <c r="G89" t="s">
        <v>66</v>
      </c>
      <c r="H89" t="s">
        <v>67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68</v>
      </c>
      <c r="O89">
        <v>100</v>
      </c>
      <c r="P89">
        <v>98.31</v>
      </c>
      <c r="Q89" t="s">
        <v>1</v>
      </c>
      <c r="R89" t="s">
        <v>69</v>
      </c>
      <c r="S89" s="14">
        <v>42254.264687499999</v>
      </c>
      <c r="T89" s="14">
        <v>42279.958333333328</v>
      </c>
      <c r="U89" t="s">
        <v>19</v>
      </c>
      <c r="V89" t="s">
        <v>20</v>
      </c>
      <c r="W89">
        <v>2015</v>
      </c>
    </row>
    <row r="90" spans="1:23" ht="238" x14ac:dyDescent="0.2">
      <c r="A90">
        <v>2829</v>
      </c>
      <c r="B90" s="11" t="s">
        <v>252</v>
      </c>
      <c r="C90" s="11" t="s">
        <v>253</v>
      </c>
      <c r="D90" s="12">
        <v>2500</v>
      </c>
      <c r="E90" s="13">
        <v>2663</v>
      </c>
      <c r="F90" t="s">
        <v>7</v>
      </c>
      <c r="G90" t="s">
        <v>66</v>
      </c>
      <c r="H90" t="s">
        <v>67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68</v>
      </c>
      <c r="O90">
        <v>107</v>
      </c>
      <c r="P90">
        <v>35.04</v>
      </c>
      <c r="Q90" t="s">
        <v>1</v>
      </c>
      <c r="R90" t="s">
        <v>69</v>
      </c>
      <c r="S90" s="14">
        <v>42495.434236111112</v>
      </c>
      <c r="T90" s="14">
        <v>42523.434236111112</v>
      </c>
      <c r="U90" t="s">
        <v>15</v>
      </c>
      <c r="V90" t="s">
        <v>16</v>
      </c>
      <c r="W90">
        <v>2016</v>
      </c>
    </row>
    <row r="91" spans="1:23" ht="153" x14ac:dyDescent="0.2">
      <c r="A91">
        <v>2830</v>
      </c>
      <c r="B91" s="11" t="s">
        <v>254</v>
      </c>
      <c r="C91" s="11" t="s">
        <v>255</v>
      </c>
      <c r="D91" s="12">
        <v>3000</v>
      </c>
      <c r="E91" s="13">
        <v>3000</v>
      </c>
      <c r="F91" t="s">
        <v>7</v>
      </c>
      <c r="G91" t="s">
        <v>72</v>
      </c>
      <c r="H91" t="s">
        <v>73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68</v>
      </c>
      <c r="O91">
        <v>100</v>
      </c>
      <c r="P91">
        <v>272.73</v>
      </c>
      <c r="Q91" t="s">
        <v>1</v>
      </c>
      <c r="R91" t="s">
        <v>69</v>
      </c>
      <c r="S91" s="14">
        <v>41758.839675925927</v>
      </c>
      <c r="T91" s="14">
        <v>41771.165972222225</v>
      </c>
      <c r="U91" t="s">
        <v>14</v>
      </c>
      <c r="V91" t="s">
        <v>15</v>
      </c>
      <c r="W91">
        <v>2014</v>
      </c>
    </row>
    <row r="92" spans="1:23" ht="170" x14ac:dyDescent="0.2">
      <c r="A92">
        <v>2831</v>
      </c>
      <c r="B92" s="11" t="s">
        <v>256</v>
      </c>
      <c r="C92" s="11" t="s">
        <v>257</v>
      </c>
      <c r="D92" s="12">
        <v>3000</v>
      </c>
      <c r="E92" s="13">
        <v>3320</v>
      </c>
      <c r="F92" t="s">
        <v>7</v>
      </c>
      <c r="G92" t="s">
        <v>72</v>
      </c>
      <c r="H92" t="s">
        <v>73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68</v>
      </c>
      <c r="O92">
        <v>111</v>
      </c>
      <c r="P92">
        <v>63.85</v>
      </c>
      <c r="Q92" t="s">
        <v>1</v>
      </c>
      <c r="R92" t="s">
        <v>69</v>
      </c>
      <c r="S92" s="14">
        <v>42171.824884259258</v>
      </c>
      <c r="T92" s="14">
        <v>42201.824884259258</v>
      </c>
      <c r="U92" t="s">
        <v>16</v>
      </c>
      <c r="V92" t="s">
        <v>17</v>
      </c>
      <c r="W92">
        <v>2015</v>
      </c>
    </row>
    <row r="93" spans="1:23" ht="221" x14ac:dyDescent="0.2">
      <c r="A93">
        <v>2832</v>
      </c>
      <c r="B93" s="11" t="s">
        <v>258</v>
      </c>
      <c r="C93" s="11" t="s">
        <v>259</v>
      </c>
      <c r="D93" s="12">
        <v>2500</v>
      </c>
      <c r="E93" s="13">
        <v>2867.99</v>
      </c>
      <c r="F93" t="s">
        <v>7</v>
      </c>
      <c r="G93" t="s">
        <v>66</v>
      </c>
      <c r="H93" t="s">
        <v>67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68</v>
      </c>
      <c r="O93">
        <v>115</v>
      </c>
      <c r="P93">
        <v>30.19</v>
      </c>
      <c r="Q93" t="s">
        <v>1</v>
      </c>
      <c r="R93" t="s">
        <v>69</v>
      </c>
      <c r="S93" s="14">
        <v>41938.709421296298</v>
      </c>
      <c r="T93" s="14">
        <v>41966.916666666672</v>
      </c>
      <c r="U93" t="s">
        <v>20</v>
      </c>
      <c r="V93" t="s">
        <v>21</v>
      </c>
      <c r="W93">
        <v>2014</v>
      </c>
    </row>
    <row r="94" spans="1:23" ht="68" x14ac:dyDescent="0.2">
      <c r="A94">
        <v>2833</v>
      </c>
      <c r="B94" s="11" t="s">
        <v>260</v>
      </c>
      <c r="C94" s="11" t="s">
        <v>261</v>
      </c>
      <c r="D94" s="12">
        <v>2700</v>
      </c>
      <c r="E94" s="13">
        <v>2923</v>
      </c>
      <c r="F94" t="s">
        <v>7</v>
      </c>
      <c r="G94" t="s">
        <v>72</v>
      </c>
      <c r="H94" t="s">
        <v>73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68</v>
      </c>
      <c r="O94">
        <v>108</v>
      </c>
      <c r="P94">
        <v>83.51</v>
      </c>
      <c r="Q94" t="s">
        <v>1</v>
      </c>
      <c r="R94" t="s">
        <v>69</v>
      </c>
      <c r="S94" s="14">
        <v>42268.127696759257</v>
      </c>
      <c r="T94" s="14">
        <v>42288.083333333328</v>
      </c>
      <c r="U94" t="s">
        <v>19</v>
      </c>
      <c r="V94" t="s">
        <v>20</v>
      </c>
      <c r="W94">
        <v>2015</v>
      </c>
    </row>
    <row r="95" spans="1:23" ht="238" x14ac:dyDescent="0.2">
      <c r="A95">
        <v>2834</v>
      </c>
      <c r="B95" s="11" t="s">
        <v>262</v>
      </c>
      <c r="C95" s="11" t="s">
        <v>263</v>
      </c>
      <c r="D95" s="12">
        <v>800</v>
      </c>
      <c r="E95" s="13">
        <v>1360</v>
      </c>
      <c r="F95" t="s">
        <v>7</v>
      </c>
      <c r="G95" t="s">
        <v>66</v>
      </c>
      <c r="H95" t="s">
        <v>67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68</v>
      </c>
      <c r="O95">
        <v>170</v>
      </c>
      <c r="P95">
        <v>64.760000000000005</v>
      </c>
      <c r="Q95" t="s">
        <v>1</v>
      </c>
      <c r="R95" t="s">
        <v>69</v>
      </c>
      <c r="S95" s="14">
        <v>42019.959837962961</v>
      </c>
      <c r="T95" s="14">
        <v>42034.959837962961</v>
      </c>
      <c r="U95" t="s">
        <v>11</v>
      </c>
      <c r="V95" t="s">
        <v>11</v>
      </c>
      <c r="W95">
        <v>2015</v>
      </c>
    </row>
    <row r="96" spans="1:23" ht="221" x14ac:dyDescent="0.2">
      <c r="A96">
        <v>2835</v>
      </c>
      <c r="B96" s="11" t="s">
        <v>264</v>
      </c>
      <c r="C96" s="11" t="s">
        <v>265</v>
      </c>
      <c r="D96" s="12">
        <v>1000</v>
      </c>
      <c r="E96" s="13">
        <v>1870.99</v>
      </c>
      <c r="F96" t="s">
        <v>7</v>
      </c>
      <c r="G96" t="s">
        <v>66</v>
      </c>
      <c r="H96" t="s">
        <v>67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68</v>
      </c>
      <c r="O96">
        <v>187</v>
      </c>
      <c r="P96">
        <v>20.12</v>
      </c>
      <c r="Q96" t="s">
        <v>1</v>
      </c>
      <c r="R96" t="s">
        <v>69</v>
      </c>
      <c r="S96" s="14">
        <v>42313.703900462962</v>
      </c>
      <c r="T96" s="14">
        <v>42343</v>
      </c>
      <c r="U96" t="s">
        <v>21</v>
      </c>
      <c r="V96" t="s">
        <v>22</v>
      </c>
      <c r="W96">
        <v>2015</v>
      </c>
    </row>
    <row r="97" spans="1:23" ht="272" x14ac:dyDescent="0.2">
      <c r="A97">
        <v>2836</v>
      </c>
      <c r="B97" s="11" t="s">
        <v>266</v>
      </c>
      <c r="C97" s="11" t="s">
        <v>267</v>
      </c>
      <c r="D97" s="12">
        <v>450</v>
      </c>
      <c r="E97" s="13">
        <v>485</v>
      </c>
      <c r="F97" t="s">
        <v>7</v>
      </c>
      <c r="G97" t="s">
        <v>72</v>
      </c>
      <c r="H97" t="s">
        <v>73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68</v>
      </c>
      <c r="O97">
        <v>108</v>
      </c>
      <c r="P97">
        <v>44.09</v>
      </c>
      <c r="Q97" t="s">
        <v>1</v>
      </c>
      <c r="R97" t="s">
        <v>69</v>
      </c>
      <c r="S97" s="14">
        <v>42746.261782407411</v>
      </c>
      <c r="T97" s="14">
        <v>42784.207638888889</v>
      </c>
      <c r="U97" t="s">
        <v>11</v>
      </c>
      <c r="V97" t="s">
        <v>12</v>
      </c>
      <c r="W97">
        <v>2017</v>
      </c>
    </row>
    <row r="98" spans="1:23" ht="272" x14ac:dyDescent="0.2">
      <c r="A98">
        <v>2837</v>
      </c>
      <c r="B98" s="11" t="s">
        <v>268</v>
      </c>
      <c r="C98" s="11" t="s">
        <v>269</v>
      </c>
      <c r="D98" s="12">
        <v>850</v>
      </c>
      <c r="E98" s="13">
        <v>850</v>
      </c>
      <c r="F98" t="s">
        <v>7</v>
      </c>
      <c r="G98" t="s">
        <v>90</v>
      </c>
      <c r="H98" t="s">
        <v>91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68</v>
      </c>
      <c r="O98">
        <v>100</v>
      </c>
      <c r="P98">
        <v>40.479999999999997</v>
      </c>
      <c r="Q98" t="s">
        <v>1</v>
      </c>
      <c r="R98" t="s">
        <v>69</v>
      </c>
      <c r="S98" s="14">
        <v>42307.908379629633</v>
      </c>
      <c r="T98" s="14">
        <v>42347.950046296297</v>
      </c>
      <c r="U98" t="s">
        <v>20</v>
      </c>
      <c r="V98" t="s">
        <v>22</v>
      </c>
      <c r="W98">
        <v>2015</v>
      </c>
    </row>
    <row r="99" spans="1:23" ht="221" x14ac:dyDescent="0.2">
      <c r="A99">
        <v>2838</v>
      </c>
      <c r="B99" s="11" t="s">
        <v>270</v>
      </c>
      <c r="C99" s="11" t="s">
        <v>271</v>
      </c>
      <c r="D99" s="12">
        <v>2000</v>
      </c>
      <c r="E99" s="13">
        <v>2405</v>
      </c>
      <c r="F99" t="s">
        <v>7</v>
      </c>
      <c r="G99" t="s">
        <v>72</v>
      </c>
      <c r="H99" t="s">
        <v>73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68</v>
      </c>
      <c r="O99">
        <v>120</v>
      </c>
      <c r="P99">
        <v>44.54</v>
      </c>
      <c r="Q99" t="s">
        <v>1</v>
      </c>
      <c r="R99" t="s">
        <v>69</v>
      </c>
      <c r="S99" s="14">
        <v>41842.607592592591</v>
      </c>
      <c r="T99" s="14">
        <v>41864.916666666664</v>
      </c>
      <c r="U99" t="s">
        <v>17</v>
      </c>
      <c r="V99" t="s">
        <v>18</v>
      </c>
      <c r="W99">
        <v>2014</v>
      </c>
    </row>
    <row r="100" spans="1:23" ht="255" x14ac:dyDescent="0.2">
      <c r="A100">
        <v>2839</v>
      </c>
      <c r="B100" s="11" t="s">
        <v>272</v>
      </c>
      <c r="C100" s="11" t="s">
        <v>273</v>
      </c>
      <c r="D100" s="12">
        <v>3500</v>
      </c>
      <c r="E100" s="13">
        <v>3900</v>
      </c>
      <c r="F100" t="s">
        <v>7</v>
      </c>
      <c r="G100" t="s">
        <v>72</v>
      </c>
      <c r="H100" t="s">
        <v>73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68</v>
      </c>
      <c r="O100">
        <v>111</v>
      </c>
      <c r="P100">
        <v>125.81</v>
      </c>
      <c r="Q100" t="s">
        <v>1</v>
      </c>
      <c r="R100" t="s">
        <v>69</v>
      </c>
      <c r="S100" s="14">
        <v>41853.240208333329</v>
      </c>
      <c r="T100" s="14">
        <v>41876.207638888889</v>
      </c>
      <c r="U100" t="s">
        <v>18</v>
      </c>
      <c r="V100" t="s">
        <v>18</v>
      </c>
      <c r="W100">
        <v>2014</v>
      </c>
    </row>
    <row r="101" spans="1:23" ht="255" x14ac:dyDescent="0.2">
      <c r="A101">
        <v>2840</v>
      </c>
      <c r="B101" s="11" t="s">
        <v>274</v>
      </c>
      <c r="C101" s="11" t="s">
        <v>275</v>
      </c>
      <c r="D101" s="12">
        <v>2500</v>
      </c>
      <c r="E101" s="13">
        <v>2600</v>
      </c>
      <c r="F101" t="s">
        <v>7</v>
      </c>
      <c r="G101" t="s">
        <v>66</v>
      </c>
      <c r="H101" t="s">
        <v>67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68</v>
      </c>
      <c r="O101">
        <v>104</v>
      </c>
      <c r="P101">
        <v>19.7</v>
      </c>
      <c r="Q101" t="s">
        <v>1</v>
      </c>
      <c r="R101" t="s">
        <v>69</v>
      </c>
      <c r="S101" s="14">
        <v>42060.035636574074</v>
      </c>
      <c r="T101" s="14">
        <v>42081.708333333328</v>
      </c>
      <c r="U101" t="s">
        <v>12</v>
      </c>
      <c r="V101" t="s">
        <v>13</v>
      </c>
      <c r="W101">
        <v>2015</v>
      </c>
    </row>
    <row r="102" spans="1:23" ht="272" x14ac:dyDescent="0.2">
      <c r="A102">
        <v>2961</v>
      </c>
      <c r="B102" s="11" t="s">
        <v>276</v>
      </c>
      <c r="C102" s="11" t="s">
        <v>277</v>
      </c>
      <c r="D102" s="12">
        <v>5000</v>
      </c>
      <c r="E102" s="13">
        <v>5481</v>
      </c>
      <c r="F102" t="s">
        <v>7</v>
      </c>
      <c r="G102" t="s">
        <v>72</v>
      </c>
      <c r="H102" t="s">
        <v>73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68</v>
      </c>
      <c r="O102">
        <v>110</v>
      </c>
      <c r="P102">
        <v>50.75</v>
      </c>
      <c r="Q102" t="s">
        <v>1</v>
      </c>
      <c r="R102" t="s">
        <v>69</v>
      </c>
      <c r="S102" s="14">
        <v>42061.212488425925</v>
      </c>
      <c r="T102" s="14">
        <v>42089.166666666672</v>
      </c>
      <c r="U102" t="s">
        <v>12</v>
      </c>
      <c r="V102" t="s">
        <v>13</v>
      </c>
      <c r="W102">
        <v>2015</v>
      </c>
    </row>
    <row r="103" spans="1:23" ht="221" x14ac:dyDescent="0.2">
      <c r="A103">
        <v>2962</v>
      </c>
      <c r="B103" s="11" t="s">
        <v>278</v>
      </c>
      <c r="C103" s="11" t="s">
        <v>279</v>
      </c>
      <c r="D103" s="12">
        <v>1000</v>
      </c>
      <c r="E103" s="13">
        <v>1218</v>
      </c>
      <c r="F103" t="s">
        <v>7</v>
      </c>
      <c r="G103" t="s">
        <v>72</v>
      </c>
      <c r="H103" t="s">
        <v>73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68</v>
      </c>
      <c r="O103">
        <v>122</v>
      </c>
      <c r="P103">
        <v>60.9</v>
      </c>
      <c r="Q103" t="s">
        <v>1</v>
      </c>
      <c r="R103" t="s">
        <v>69</v>
      </c>
      <c r="S103" s="14">
        <v>42036.24428240741</v>
      </c>
      <c r="T103" s="14">
        <v>42064.290972222225</v>
      </c>
      <c r="U103" t="s">
        <v>12</v>
      </c>
      <c r="V103" t="s">
        <v>13</v>
      </c>
      <c r="W103">
        <v>2015</v>
      </c>
    </row>
    <row r="104" spans="1:23" ht="255" x14ac:dyDescent="0.2">
      <c r="A104">
        <v>2963</v>
      </c>
      <c r="B104" s="11" t="s">
        <v>280</v>
      </c>
      <c r="C104" s="11" t="s">
        <v>281</v>
      </c>
      <c r="D104" s="12">
        <v>10000</v>
      </c>
      <c r="E104" s="13">
        <v>10685</v>
      </c>
      <c r="F104" t="s">
        <v>7</v>
      </c>
      <c r="G104" t="s">
        <v>72</v>
      </c>
      <c r="H104" t="s">
        <v>73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68</v>
      </c>
      <c r="O104">
        <v>107</v>
      </c>
      <c r="P104">
        <v>109.03</v>
      </c>
      <c r="Q104" t="s">
        <v>1</v>
      </c>
      <c r="R104" t="s">
        <v>69</v>
      </c>
      <c r="S104" s="14">
        <v>42157.470185185186</v>
      </c>
      <c r="T104" s="14">
        <v>42187.470185185186</v>
      </c>
      <c r="U104" t="s">
        <v>16</v>
      </c>
      <c r="V104" t="s">
        <v>17</v>
      </c>
      <c r="W104">
        <v>2015</v>
      </c>
    </row>
    <row r="105" spans="1:23" ht="238" x14ac:dyDescent="0.2">
      <c r="A105">
        <v>2964</v>
      </c>
      <c r="B105" s="11" t="s">
        <v>282</v>
      </c>
      <c r="C105" s="11" t="s">
        <v>283</v>
      </c>
      <c r="D105" s="12">
        <v>5000</v>
      </c>
      <c r="E105" s="13">
        <v>5035.6899999999996</v>
      </c>
      <c r="F105" t="s">
        <v>7</v>
      </c>
      <c r="G105" t="s">
        <v>72</v>
      </c>
      <c r="H105" t="s">
        <v>73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68</v>
      </c>
      <c r="O105">
        <v>101</v>
      </c>
      <c r="P105">
        <v>25.69</v>
      </c>
      <c r="Q105" t="s">
        <v>1</v>
      </c>
      <c r="R105" t="s">
        <v>69</v>
      </c>
      <c r="S105" s="14">
        <v>41827.909942129627</v>
      </c>
      <c r="T105" s="14">
        <v>41857.897222222222</v>
      </c>
      <c r="U105" t="s">
        <v>17</v>
      </c>
      <c r="V105" t="s">
        <v>18</v>
      </c>
      <c r="W105">
        <v>2014</v>
      </c>
    </row>
    <row r="106" spans="1:23" ht="238" x14ac:dyDescent="0.2">
      <c r="A106">
        <v>2965</v>
      </c>
      <c r="B106" s="11" t="s">
        <v>284</v>
      </c>
      <c r="C106" s="11" t="s">
        <v>285</v>
      </c>
      <c r="D106" s="12">
        <v>1500</v>
      </c>
      <c r="E106" s="13">
        <v>1635</v>
      </c>
      <c r="F106" t="s">
        <v>7</v>
      </c>
      <c r="G106" t="s">
        <v>72</v>
      </c>
      <c r="H106" t="s">
        <v>73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68</v>
      </c>
      <c r="O106">
        <v>109</v>
      </c>
      <c r="P106">
        <v>41.92</v>
      </c>
      <c r="Q106" t="s">
        <v>1</v>
      </c>
      <c r="R106" t="s">
        <v>69</v>
      </c>
      <c r="S106" s="14">
        <v>42162.729548611111</v>
      </c>
      <c r="T106" s="14">
        <v>42192.729548611111</v>
      </c>
      <c r="U106" t="s">
        <v>16</v>
      </c>
      <c r="V106" t="s">
        <v>17</v>
      </c>
      <c r="W106">
        <v>2015</v>
      </c>
    </row>
    <row r="107" spans="1:23" ht="221" x14ac:dyDescent="0.2">
      <c r="A107">
        <v>2966</v>
      </c>
      <c r="B107" s="11" t="s">
        <v>286</v>
      </c>
      <c r="C107" s="11" t="s">
        <v>287</v>
      </c>
      <c r="D107" s="12">
        <v>10000</v>
      </c>
      <c r="E107" s="13">
        <v>11363</v>
      </c>
      <c r="F107" t="s">
        <v>7</v>
      </c>
      <c r="G107" t="s">
        <v>72</v>
      </c>
      <c r="H107" t="s">
        <v>73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68</v>
      </c>
      <c r="O107">
        <v>114</v>
      </c>
      <c r="P107">
        <v>88.77</v>
      </c>
      <c r="Q107" t="s">
        <v>1</v>
      </c>
      <c r="R107" t="s">
        <v>69</v>
      </c>
      <c r="S107" s="14">
        <v>42233.738564814819</v>
      </c>
      <c r="T107" s="14">
        <v>42263.738564814819</v>
      </c>
      <c r="U107" t="s">
        <v>18</v>
      </c>
      <c r="V107" t="s">
        <v>19</v>
      </c>
      <c r="W107">
        <v>2015</v>
      </c>
    </row>
    <row r="108" spans="1:23" ht="187" x14ac:dyDescent="0.2">
      <c r="A108">
        <v>2967</v>
      </c>
      <c r="B108" s="11" t="s">
        <v>288</v>
      </c>
      <c r="C108" s="11" t="s">
        <v>289</v>
      </c>
      <c r="D108" s="12">
        <v>5000</v>
      </c>
      <c r="E108" s="13">
        <v>5696</v>
      </c>
      <c r="F108" t="s">
        <v>7</v>
      </c>
      <c r="G108" t="s">
        <v>72</v>
      </c>
      <c r="H108" t="s">
        <v>73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68</v>
      </c>
      <c r="O108">
        <v>114</v>
      </c>
      <c r="P108">
        <v>80.23</v>
      </c>
      <c r="Q108" t="s">
        <v>1</v>
      </c>
      <c r="R108" t="s">
        <v>69</v>
      </c>
      <c r="S108" s="14">
        <v>42042.197824074072</v>
      </c>
      <c r="T108" s="14">
        <v>42072.156157407408</v>
      </c>
      <c r="U108" t="s">
        <v>12</v>
      </c>
      <c r="V108" t="s">
        <v>13</v>
      </c>
      <c r="W108">
        <v>2015</v>
      </c>
    </row>
    <row r="109" spans="1:23" ht="153" x14ac:dyDescent="0.2">
      <c r="A109">
        <v>2968</v>
      </c>
      <c r="B109" s="11" t="s">
        <v>290</v>
      </c>
      <c r="C109" s="11" t="s">
        <v>291</v>
      </c>
      <c r="D109" s="12">
        <v>3500</v>
      </c>
      <c r="E109" s="13">
        <v>3710</v>
      </c>
      <c r="F109" t="s">
        <v>7</v>
      </c>
      <c r="G109" t="s">
        <v>72</v>
      </c>
      <c r="H109" t="s">
        <v>73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68</v>
      </c>
      <c r="O109">
        <v>106</v>
      </c>
      <c r="P109">
        <v>78.94</v>
      </c>
      <c r="Q109" t="s">
        <v>1</v>
      </c>
      <c r="R109" t="s">
        <v>69</v>
      </c>
      <c r="S109" s="14">
        <v>42585.523842592593</v>
      </c>
      <c r="T109" s="14">
        <v>42599.165972222225</v>
      </c>
      <c r="U109" t="s">
        <v>18</v>
      </c>
      <c r="V109" t="s">
        <v>18</v>
      </c>
      <c r="W109">
        <v>2016</v>
      </c>
    </row>
    <row r="110" spans="1:23" ht="238" x14ac:dyDescent="0.2">
      <c r="A110">
        <v>2969</v>
      </c>
      <c r="B110" s="11" t="s">
        <v>292</v>
      </c>
      <c r="C110" s="11" t="s">
        <v>293</v>
      </c>
      <c r="D110" s="12">
        <v>1000</v>
      </c>
      <c r="E110" s="13">
        <v>1625</v>
      </c>
      <c r="F110" t="s">
        <v>7</v>
      </c>
      <c r="G110" t="s">
        <v>90</v>
      </c>
      <c r="H110" t="s">
        <v>91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68</v>
      </c>
      <c r="O110">
        <v>163</v>
      </c>
      <c r="P110">
        <v>95.59</v>
      </c>
      <c r="Q110" t="s">
        <v>1</v>
      </c>
      <c r="R110" t="s">
        <v>69</v>
      </c>
      <c r="S110" s="14">
        <v>42097.786493055552</v>
      </c>
      <c r="T110" s="14">
        <v>42127.952083333337</v>
      </c>
      <c r="U110" t="s">
        <v>14</v>
      </c>
      <c r="V110" t="s">
        <v>15</v>
      </c>
      <c r="W110">
        <v>2015</v>
      </c>
    </row>
    <row r="111" spans="1:23" ht="204" x14ac:dyDescent="0.2">
      <c r="A111">
        <v>2970</v>
      </c>
      <c r="B111" s="11" t="s">
        <v>294</v>
      </c>
      <c r="C111" s="11" t="s">
        <v>295</v>
      </c>
      <c r="D111" s="12">
        <v>6000</v>
      </c>
      <c r="E111" s="13">
        <v>6360</v>
      </c>
      <c r="F111" t="s">
        <v>7</v>
      </c>
      <c r="G111" t="s">
        <v>72</v>
      </c>
      <c r="H111" t="s">
        <v>73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68</v>
      </c>
      <c r="O111">
        <v>106</v>
      </c>
      <c r="P111">
        <v>69.89</v>
      </c>
      <c r="Q111" t="s">
        <v>1</v>
      </c>
      <c r="R111" t="s">
        <v>69</v>
      </c>
      <c r="S111" s="14">
        <v>41808.669571759259</v>
      </c>
      <c r="T111" s="14">
        <v>41838.669571759259</v>
      </c>
      <c r="U111" t="s">
        <v>16</v>
      </c>
      <c r="V111" t="s">
        <v>17</v>
      </c>
      <c r="W111">
        <v>2014</v>
      </c>
    </row>
    <row r="112" spans="1:23" ht="238" x14ac:dyDescent="0.2">
      <c r="A112">
        <v>2971</v>
      </c>
      <c r="B112" s="11" t="s">
        <v>296</v>
      </c>
      <c r="C112" s="11" t="s">
        <v>297</v>
      </c>
      <c r="D112" s="12">
        <v>3200</v>
      </c>
      <c r="E112" s="13">
        <v>3205</v>
      </c>
      <c r="F112" t="s">
        <v>7</v>
      </c>
      <c r="G112" t="s">
        <v>72</v>
      </c>
      <c r="H112" t="s">
        <v>73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68</v>
      </c>
      <c r="O112">
        <v>100</v>
      </c>
      <c r="P112">
        <v>74.53</v>
      </c>
      <c r="Q112" t="s">
        <v>1</v>
      </c>
      <c r="R112" t="s">
        <v>69</v>
      </c>
      <c r="S112" s="14">
        <v>41852.658310185187</v>
      </c>
      <c r="T112" s="14">
        <v>41882.658310185187</v>
      </c>
      <c r="U112" t="s">
        <v>18</v>
      </c>
      <c r="V112" t="s">
        <v>18</v>
      </c>
      <c r="W112">
        <v>2014</v>
      </c>
    </row>
    <row r="113" spans="1:23" ht="136" x14ac:dyDescent="0.2">
      <c r="A113">
        <v>2972</v>
      </c>
      <c r="B113" s="11" t="s">
        <v>298</v>
      </c>
      <c r="C113" s="11" t="s">
        <v>299</v>
      </c>
      <c r="D113" s="12">
        <v>2000</v>
      </c>
      <c r="E113" s="13">
        <v>2107</v>
      </c>
      <c r="F113" t="s">
        <v>7</v>
      </c>
      <c r="G113" t="s">
        <v>72</v>
      </c>
      <c r="H113" t="s">
        <v>73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68</v>
      </c>
      <c r="O113">
        <v>105</v>
      </c>
      <c r="P113">
        <v>123.94</v>
      </c>
      <c r="Q113" t="s">
        <v>1</v>
      </c>
      <c r="R113" t="s">
        <v>69</v>
      </c>
      <c r="S113" s="14">
        <v>42694.110185185185</v>
      </c>
      <c r="T113" s="14">
        <v>42709.041666666672</v>
      </c>
      <c r="U113" t="s">
        <v>21</v>
      </c>
      <c r="V113" t="s">
        <v>22</v>
      </c>
      <c r="W113">
        <v>2016</v>
      </c>
    </row>
    <row r="114" spans="1:23" ht="238" x14ac:dyDescent="0.2">
      <c r="A114">
        <v>2973</v>
      </c>
      <c r="B114" s="11" t="s">
        <v>300</v>
      </c>
      <c r="C114" s="11" t="s">
        <v>301</v>
      </c>
      <c r="D114" s="12">
        <v>5000</v>
      </c>
      <c r="E114" s="13">
        <v>8740</v>
      </c>
      <c r="F114" t="s">
        <v>7</v>
      </c>
      <c r="G114" t="s">
        <v>72</v>
      </c>
      <c r="H114" t="s">
        <v>73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68</v>
      </c>
      <c r="O114">
        <v>175</v>
      </c>
      <c r="P114">
        <v>264.85000000000002</v>
      </c>
      <c r="Q114" t="s">
        <v>1</v>
      </c>
      <c r="R114" t="s">
        <v>69</v>
      </c>
      <c r="S114" s="14">
        <v>42341.818379629629</v>
      </c>
      <c r="T114" s="14">
        <v>42370.166666666672</v>
      </c>
      <c r="U114" t="s">
        <v>22</v>
      </c>
      <c r="V114" t="s">
        <v>11</v>
      </c>
      <c r="W114">
        <v>2015</v>
      </c>
    </row>
    <row r="115" spans="1:23" ht="238" x14ac:dyDescent="0.2">
      <c r="A115">
        <v>2974</v>
      </c>
      <c r="B115" s="11" t="s">
        <v>302</v>
      </c>
      <c r="C115" s="11" t="s">
        <v>303</v>
      </c>
      <c r="D115" s="12">
        <v>5000</v>
      </c>
      <c r="E115" s="13">
        <v>5100</v>
      </c>
      <c r="F115" t="s">
        <v>7</v>
      </c>
      <c r="G115" t="s">
        <v>72</v>
      </c>
      <c r="H115" t="s">
        <v>73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68</v>
      </c>
      <c r="O115">
        <v>102</v>
      </c>
      <c r="P115">
        <v>58.62</v>
      </c>
      <c r="Q115" t="s">
        <v>1</v>
      </c>
      <c r="R115" t="s">
        <v>69</v>
      </c>
      <c r="S115" s="14">
        <v>41880.061006944445</v>
      </c>
      <c r="T115" s="14">
        <v>41908.065972222219</v>
      </c>
      <c r="U115" t="s">
        <v>18</v>
      </c>
      <c r="V115" t="s">
        <v>19</v>
      </c>
      <c r="W115">
        <v>2014</v>
      </c>
    </row>
    <row r="116" spans="1:23" ht="238" x14ac:dyDescent="0.2">
      <c r="A116">
        <v>2975</v>
      </c>
      <c r="B116" s="11" t="s">
        <v>304</v>
      </c>
      <c r="C116" s="11" t="s">
        <v>305</v>
      </c>
      <c r="D116" s="12">
        <v>8000</v>
      </c>
      <c r="E116" s="13">
        <v>8010</v>
      </c>
      <c r="F116" t="s">
        <v>7</v>
      </c>
      <c r="G116" t="s">
        <v>72</v>
      </c>
      <c r="H116" t="s">
        <v>73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68</v>
      </c>
      <c r="O116">
        <v>100</v>
      </c>
      <c r="P116">
        <v>70.88</v>
      </c>
      <c r="Q116" t="s">
        <v>1</v>
      </c>
      <c r="R116" t="s">
        <v>69</v>
      </c>
      <c r="S116" s="14">
        <v>41941.683865740742</v>
      </c>
      <c r="T116" s="14">
        <v>41970.125</v>
      </c>
      <c r="U116" t="s">
        <v>20</v>
      </c>
      <c r="V116" t="s">
        <v>21</v>
      </c>
      <c r="W116">
        <v>2014</v>
      </c>
    </row>
    <row r="117" spans="1:23" ht="204" x14ac:dyDescent="0.2">
      <c r="A117">
        <v>2976</v>
      </c>
      <c r="B117" s="11" t="s">
        <v>306</v>
      </c>
      <c r="C117" s="11" t="s">
        <v>307</v>
      </c>
      <c r="D117" s="12">
        <v>70</v>
      </c>
      <c r="E117" s="13">
        <v>120</v>
      </c>
      <c r="F117" t="s">
        <v>7</v>
      </c>
      <c r="G117" t="s">
        <v>66</v>
      </c>
      <c r="H117" t="s">
        <v>67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68</v>
      </c>
      <c r="O117">
        <v>171</v>
      </c>
      <c r="P117">
        <v>8.57</v>
      </c>
      <c r="Q117" t="s">
        <v>1</v>
      </c>
      <c r="R117" t="s">
        <v>69</v>
      </c>
      <c r="S117" s="14">
        <v>42425.730671296296</v>
      </c>
      <c r="T117" s="14">
        <v>42442.5</v>
      </c>
      <c r="U117" t="s">
        <v>12</v>
      </c>
      <c r="V117" t="s">
        <v>13</v>
      </c>
      <c r="W117">
        <v>2016</v>
      </c>
    </row>
    <row r="118" spans="1:23" ht="289" x14ac:dyDescent="0.2">
      <c r="A118">
        <v>2977</v>
      </c>
      <c r="B118" s="11" t="s">
        <v>308</v>
      </c>
      <c r="C118" s="11" t="s">
        <v>309</v>
      </c>
      <c r="D118" s="12">
        <v>3000</v>
      </c>
      <c r="E118" s="13">
        <v>3407</v>
      </c>
      <c r="F118" t="s">
        <v>7</v>
      </c>
      <c r="G118" t="s">
        <v>72</v>
      </c>
      <c r="H118" t="s">
        <v>73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68</v>
      </c>
      <c r="O118">
        <v>114</v>
      </c>
      <c r="P118">
        <v>113.57</v>
      </c>
      <c r="Q118" t="s">
        <v>1</v>
      </c>
      <c r="R118" t="s">
        <v>69</v>
      </c>
      <c r="S118" s="14">
        <v>42026.88118055556</v>
      </c>
      <c r="T118" s="14">
        <v>42086.093055555553</v>
      </c>
      <c r="U118" t="s">
        <v>11</v>
      </c>
      <c r="V118" t="s">
        <v>13</v>
      </c>
      <c r="W118">
        <v>2015</v>
      </c>
    </row>
    <row r="119" spans="1:23" ht="238" x14ac:dyDescent="0.2">
      <c r="A119">
        <v>2978</v>
      </c>
      <c r="B119" s="11" t="s">
        <v>310</v>
      </c>
      <c r="C119" s="11" t="s">
        <v>311</v>
      </c>
      <c r="D119" s="12">
        <v>750</v>
      </c>
      <c r="E119" s="13">
        <v>971</v>
      </c>
      <c r="F119" t="s">
        <v>7</v>
      </c>
      <c r="G119" t="s">
        <v>72</v>
      </c>
      <c r="H119" t="s">
        <v>73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68</v>
      </c>
      <c r="O119">
        <v>129</v>
      </c>
      <c r="P119">
        <v>60.69</v>
      </c>
      <c r="Q119" t="s">
        <v>1</v>
      </c>
      <c r="R119" t="s">
        <v>69</v>
      </c>
      <c r="S119" s="14">
        <v>41922.640590277777</v>
      </c>
      <c r="T119" s="14">
        <v>41932.249305555553</v>
      </c>
      <c r="U119" t="s">
        <v>20</v>
      </c>
      <c r="V119" t="s">
        <v>20</v>
      </c>
      <c r="W119">
        <v>2014</v>
      </c>
    </row>
    <row r="120" spans="1:23" ht="255" x14ac:dyDescent="0.2">
      <c r="A120">
        <v>2979</v>
      </c>
      <c r="B120" s="11" t="s">
        <v>312</v>
      </c>
      <c r="C120" s="11" t="s">
        <v>313</v>
      </c>
      <c r="D120" s="12">
        <v>5000</v>
      </c>
      <c r="E120" s="13">
        <v>5070</v>
      </c>
      <c r="F120" t="s">
        <v>7</v>
      </c>
      <c r="G120" t="s">
        <v>72</v>
      </c>
      <c r="H120" t="s">
        <v>73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68</v>
      </c>
      <c r="O120">
        <v>101</v>
      </c>
      <c r="P120">
        <v>110.22</v>
      </c>
      <c r="Q120" t="s">
        <v>1</v>
      </c>
      <c r="R120" t="s">
        <v>69</v>
      </c>
      <c r="S120" s="14">
        <v>41993.824340277773</v>
      </c>
      <c r="T120" s="14">
        <v>42010.25</v>
      </c>
      <c r="U120" t="s">
        <v>22</v>
      </c>
      <c r="V120" t="s">
        <v>11</v>
      </c>
      <c r="W120">
        <v>2014</v>
      </c>
    </row>
    <row r="121" spans="1:23" ht="187" x14ac:dyDescent="0.2">
      <c r="A121">
        <v>2980</v>
      </c>
      <c r="B121" s="11" t="s">
        <v>314</v>
      </c>
      <c r="C121" s="11" t="s">
        <v>315</v>
      </c>
      <c r="D121" s="12">
        <v>3000</v>
      </c>
      <c r="E121" s="13">
        <v>3275</v>
      </c>
      <c r="F121" t="s">
        <v>7</v>
      </c>
      <c r="G121" t="s">
        <v>72</v>
      </c>
      <c r="H121" t="s">
        <v>73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68</v>
      </c>
      <c r="O121">
        <v>109</v>
      </c>
      <c r="P121">
        <v>136.46</v>
      </c>
      <c r="Q121" t="s">
        <v>1</v>
      </c>
      <c r="R121" t="s">
        <v>69</v>
      </c>
      <c r="S121" s="14">
        <v>42219.915856481486</v>
      </c>
      <c r="T121" s="14">
        <v>42240.083333333328</v>
      </c>
      <c r="U121" t="s">
        <v>18</v>
      </c>
      <c r="V121" t="s">
        <v>18</v>
      </c>
      <c r="W121">
        <v>2015</v>
      </c>
    </row>
    <row r="122" spans="1:23" ht="221" x14ac:dyDescent="0.2">
      <c r="A122">
        <v>3147</v>
      </c>
      <c r="B122" s="11" t="s">
        <v>316</v>
      </c>
      <c r="C122" s="11" t="s">
        <v>317</v>
      </c>
      <c r="D122" s="12">
        <v>20000</v>
      </c>
      <c r="E122" s="13">
        <v>23505</v>
      </c>
      <c r="F122" t="s">
        <v>7</v>
      </c>
      <c r="G122" t="s">
        <v>72</v>
      </c>
      <c r="H122" t="s">
        <v>73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68</v>
      </c>
      <c r="O122">
        <v>118</v>
      </c>
      <c r="P122">
        <v>110.35</v>
      </c>
      <c r="Q122" t="s">
        <v>1</v>
      </c>
      <c r="R122" t="s">
        <v>69</v>
      </c>
      <c r="S122" s="14">
        <v>41909.969386574077</v>
      </c>
      <c r="T122" s="14">
        <v>41950.011053240742</v>
      </c>
      <c r="U122" t="s">
        <v>19</v>
      </c>
      <c r="V122" t="s">
        <v>21</v>
      </c>
      <c r="W122">
        <v>2014</v>
      </c>
    </row>
    <row r="123" spans="1:23" ht="102" x14ac:dyDescent="0.2">
      <c r="A123">
        <v>3148</v>
      </c>
      <c r="B123" s="11" t="s">
        <v>318</v>
      </c>
      <c r="C123" s="11" t="s">
        <v>319</v>
      </c>
      <c r="D123" s="12">
        <v>1800</v>
      </c>
      <c r="E123" s="13">
        <v>2361</v>
      </c>
      <c r="F123" t="s">
        <v>7</v>
      </c>
      <c r="G123" t="s">
        <v>72</v>
      </c>
      <c r="H123" t="s">
        <v>73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68</v>
      </c>
      <c r="O123">
        <v>131</v>
      </c>
      <c r="P123">
        <v>41.42</v>
      </c>
      <c r="Q123" t="s">
        <v>1</v>
      </c>
      <c r="R123" t="s">
        <v>69</v>
      </c>
      <c r="S123" s="14">
        <v>41891.665324074071</v>
      </c>
      <c r="T123" s="14">
        <v>41913.166666666664</v>
      </c>
      <c r="U123" t="s">
        <v>19</v>
      </c>
      <c r="V123" t="s">
        <v>20</v>
      </c>
      <c r="W123">
        <v>2014</v>
      </c>
    </row>
    <row r="124" spans="1:23" ht="255" x14ac:dyDescent="0.2">
      <c r="A124">
        <v>3149</v>
      </c>
      <c r="B124" s="11" t="s">
        <v>320</v>
      </c>
      <c r="C124" s="11" t="s">
        <v>321</v>
      </c>
      <c r="D124" s="12">
        <v>1250</v>
      </c>
      <c r="E124" s="13">
        <v>1300</v>
      </c>
      <c r="F124" t="s">
        <v>7</v>
      </c>
      <c r="G124" t="s">
        <v>72</v>
      </c>
      <c r="H124" t="s">
        <v>73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68</v>
      </c>
      <c r="O124">
        <v>104</v>
      </c>
      <c r="P124">
        <v>52</v>
      </c>
      <c r="Q124" t="s">
        <v>1</v>
      </c>
      <c r="R124" t="s">
        <v>69</v>
      </c>
      <c r="S124" s="14">
        <v>41226.017361111109</v>
      </c>
      <c r="T124" s="14">
        <v>41250.083333333336</v>
      </c>
      <c r="U124" t="s">
        <v>21</v>
      </c>
      <c r="V124" t="s">
        <v>22</v>
      </c>
      <c r="W124">
        <v>2012</v>
      </c>
    </row>
    <row r="125" spans="1:23" ht="289" x14ac:dyDescent="0.2">
      <c r="A125">
        <v>3150</v>
      </c>
      <c r="B125" s="11" t="s">
        <v>322</v>
      </c>
      <c r="C125" s="11" t="s">
        <v>323</v>
      </c>
      <c r="D125" s="12">
        <v>3500</v>
      </c>
      <c r="E125" s="13">
        <v>3535</v>
      </c>
      <c r="F125" t="s">
        <v>7</v>
      </c>
      <c r="G125" t="s">
        <v>72</v>
      </c>
      <c r="H125" t="s">
        <v>73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68</v>
      </c>
      <c r="O125">
        <v>101</v>
      </c>
      <c r="P125">
        <v>33.99</v>
      </c>
      <c r="Q125" t="s">
        <v>1</v>
      </c>
      <c r="R125" t="s">
        <v>69</v>
      </c>
      <c r="S125" s="14">
        <v>40478.263923611114</v>
      </c>
      <c r="T125" s="14">
        <v>40568.166666666664</v>
      </c>
      <c r="U125" t="s">
        <v>20</v>
      </c>
      <c r="V125" t="s">
        <v>11</v>
      </c>
      <c r="W125">
        <v>2010</v>
      </c>
    </row>
    <row r="126" spans="1:23" ht="187" x14ac:dyDescent="0.2">
      <c r="A126">
        <v>3151</v>
      </c>
      <c r="B126" s="11" t="s">
        <v>324</v>
      </c>
      <c r="C126" s="11" t="s">
        <v>325</v>
      </c>
      <c r="D126" s="12">
        <v>3500</v>
      </c>
      <c r="E126" s="13">
        <v>3514</v>
      </c>
      <c r="F126" t="s">
        <v>7</v>
      </c>
      <c r="G126" t="s">
        <v>72</v>
      </c>
      <c r="H126" t="s">
        <v>73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68</v>
      </c>
      <c r="O126">
        <v>100</v>
      </c>
      <c r="P126">
        <v>103.35</v>
      </c>
      <c r="Q126" t="s">
        <v>1</v>
      </c>
      <c r="R126" t="s">
        <v>69</v>
      </c>
      <c r="S126" s="14">
        <v>41862.83997685185</v>
      </c>
      <c r="T126" s="14">
        <v>41892.83997685185</v>
      </c>
      <c r="U126" t="s">
        <v>18</v>
      </c>
      <c r="V126" t="s">
        <v>19</v>
      </c>
      <c r="W126">
        <v>2014</v>
      </c>
    </row>
    <row r="127" spans="1:23" ht="221" x14ac:dyDescent="0.2">
      <c r="A127">
        <v>3152</v>
      </c>
      <c r="B127" s="11" t="s">
        <v>326</v>
      </c>
      <c r="C127" s="11" t="s">
        <v>327</v>
      </c>
      <c r="D127" s="12">
        <v>2200</v>
      </c>
      <c r="E127" s="13">
        <v>2331</v>
      </c>
      <c r="F127" t="s">
        <v>7</v>
      </c>
      <c r="G127" t="s">
        <v>66</v>
      </c>
      <c r="H127" t="s">
        <v>67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68</v>
      </c>
      <c r="O127">
        <v>106</v>
      </c>
      <c r="P127">
        <v>34.79</v>
      </c>
      <c r="Q127" t="s">
        <v>1</v>
      </c>
      <c r="R127" t="s">
        <v>69</v>
      </c>
      <c r="S127" s="14">
        <v>41550.867673611108</v>
      </c>
      <c r="T127" s="14">
        <v>41580.867673611108</v>
      </c>
      <c r="U127" t="s">
        <v>20</v>
      </c>
      <c r="V127" t="s">
        <v>21</v>
      </c>
      <c r="W127">
        <v>2013</v>
      </c>
    </row>
    <row r="128" spans="1:23" ht="221" x14ac:dyDescent="0.2">
      <c r="A128">
        <v>3153</v>
      </c>
      <c r="B128" s="11" t="s">
        <v>328</v>
      </c>
      <c r="C128" s="11" t="s">
        <v>329</v>
      </c>
      <c r="D128" s="12">
        <v>3000</v>
      </c>
      <c r="E128" s="13">
        <v>10067.5</v>
      </c>
      <c r="F128" t="s">
        <v>7</v>
      </c>
      <c r="G128" t="s">
        <v>72</v>
      </c>
      <c r="H128" t="s">
        <v>73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68</v>
      </c>
      <c r="O128">
        <v>336</v>
      </c>
      <c r="P128">
        <v>41.77</v>
      </c>
      <c r="Q128" t="s">
        <v>1</v>
      </c>
      <c r="R128" t="s">
        <v>69</v>
      </c>
      <c r="S128" s="14">
        <v>40633.154363425929</v>
      </c>
      <c r="T128" s="14">
        <v>40664.207638888889</v>
      </c>
      <c r="U128" t="s">
        <v>13</v>
      </c>
      <c r="V128" t="s">
        <v>15</v>
      </c>
      <c r="W128">
        <v>2011</v>
      </c>
    </row>
    <row r="129" spans="1:23" ht="272" x14ac:dyDescent="0.2">
      <c r="A129">
        <v>3154</v>
      </c>
      <c r="B129" s="11" t="s">
        <v>330</v>
      </c>
      <c r="C129" s="11" t="s">
        <v>331</v>
      </c>
      <c r="D129" s="12">
        <v>7000</v>
      </c>
      <c r="E129" s="13">
        <v>7905</v>
      </c>
      <c r="F129" t="s">
        <v>7</v>
      </c>
      <c r="G129" t="s">
        <v>72</v>
      </c>
      <c r="H129" t="s">
        <v>73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68</v>
      </c>
      <c r="O129">
        <v>113</v>
      </c>
      <c r="P129">
        <v>64.27</v>
      </c>
      <c r="Q129" t="s">
        <v>1</v>
      </c>
      <c r="R129" t="s">
        <v>69</v>
      </c>
      <c r="S129" s="14">
        <v>40970.875671296293</v>
      </c>
      <c r="T129" s="14">
        <v>41000.834004629629</v>
      </c>
      <c r="U129" t="s">
        <v>13</v>
      </c>
      <c r="V129" t="s">
        <v>14</v>
      </c>
      <c r="W129">
        <v>2012</v>
      </c>
    </row>
    <row r="130" spans="1:23" ht="204" x14ac:dyDescent="0.2">
      <c r="A130">
        <v>3155</v>
      </c>
      <c r="B130" s="11" t="s">
        <v>332</v>
      </c>
      <c r="C130" s="11" t="s">
        <v>333</v>
      </c>
      <c r="D130" s="12">
        <v>5000</v>
      </c>
      <c r="E130" s="13">
        <v>9425.23</v>
      </c>
      <c r="F130" t="s">
        <v>7</v>
      </c>
      <c r="G130" t="s">
        <v>66</v>
      </c>
      <c r="H130" t="s">
        <v>67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68</v>
      </c>
      <c r="O130">
        <v>189</v>
      </c>
      <c r="P130">
        <v>31.21</v>
      </c>
      <c r="Q130" t="s">
        <v>1</v>
      </c>
      <c r="R130" t="s">
        <v>69</v>
      </c>
      <c r="S130" s="14">
        <v>41233.499131944445</v>
      </c>
      <c r="T130" s="14">
        <v>41263.499131944445</v>
      </c>
      <c r="U130" t="s">
        <v>21</v>
      </c>
      <c r="V130" t="s">
        <v>22</v>
      </c>
      <c r="W130">
        <v>2012</v>
      </c>
    </row>
    <row r="131" spans="1:23" ht="255" x14ac:dyDescent="0.2">
      <c r="A131">
        <v>3156</v>
      </c>
      <c r="B131" s="11" t="s">
        <v>334</v>
      </c>
      <c r="C131" s="11" t="s">
        <v>335</v>
      </c>
      <c r="D131" s="12">
        <v>5500</v>
      </c>
      <c r="E131" s="13">
        <v>5600</v>
      </c>
      <c r="F131" t="s">
        <v>7</v>
      </c>
      <c r="G131" t="s">
        <v>72</v>
      </c>
      <c r="H131" t="s">
        <v>73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68</v>
      </c>
      <c r="O131">
        <v>102</v>
      </c>
      <c r="P131">
        <v>62.92</v>
      </c>
      <c r="Q131" t="s">
        <v>1</v>
      </c>
      <c r="R131" t="s">
        <v>69</v>
      </c>
      <c r="S131" s="14">
        <v>41026.953055555554</v>
      </c>
      <c r="T131" s="14">
        <v>41061.953055555554</v>
      </c>
      <c r="U131" t="s">
        <v>14</v>
      </c>
      <c r="V131" t="s">
        <v>16</v>
      </c>
      <c r="W131">
        <v>2012</v>
      </c>
    </row>
    <row r="132" spans="1:23" ht="102" x14ac:dyDescent="0.2">
      <c r="A132">
        <v>3157</v>
      </c>
      <c r="B132" s="11" t="s">
        <v>336</v>
      </c>
      <c r="C132" s="11" t="s">
        <v>337</v>
      </c>
      <c r="D132" s="12">
        <v>4000</v>
      </c>
      <c r="E132" s="13">
        <v>4040</v>
      </c>
      <c r="F132" t="s">
        <v>7</v>
      </c>
      <c r="G132" t="s">
        <v>72</v>
      </c>
      <c r="H132" t="s">
        <v>73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68</v>
      </c>
      <c r="O132">
        <v>101</v>
      </c>
      <c r="P132">
        <v>98.54</v>
      </c>
      <c r="Q132" t="s">
        <v>1</v>
      </c>
      <c r="R132" t="s">
        <v>69</v>
      </c>
      <c r="S132" s="14">
        <v>41829.788252314815</v>
      </c>
      <c r="T132" s="14">
        <v>41839.208333333336</v>
      </c>
      <c r="U132" t="s">
        <v>17</v>
      </c>
      <c r="V132" t="s">
        <v>17</v>
      </c>
      <c r="W132">
        <v>2014</v>
      </c>
    </row>
    <row r="133" spans="1:23" ht="102" x14ac:dyDescent="0.2">
      <c r="A133">
        <v>3158</v>
      </c>
      <c r="B133" s="11" t="s">
        <v>338</v>
      </c>
      <c r="C133" s="11" t="s">
        <v>339</v>
      </c>
      <c r="D133" s="12">
        <v>5000</v>
      </c>
      <c r="E133" s="13">
        <v>5700</v>
      </c>
      <c r="F133" t="s">
        <v>7</v>
      </c>
      <c r="G133" t="s">
        <v>72</v>
      </c>
      <c r="H133" t="s">
        <v>73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68</v>
      </c>
      <c r="O133">
        <v>114</v>
      </c>
      <c r="P133">
        <v>82.61</v>
      </c>
      <c r="Q133" t="s">
        <v>1</v>
      </c>
      <c r="R133" t="s">
        <v>69</v>
      </c>
      <c r="S133" s="14">
        <v>41447.839722222219</v>
      </c>
      <c r="T133" s="14">
        <v>41477.839722222219</v>
      </c>
      <c r="U133" t="s">
        <v>16</v>
      </c>
      <c r="V133" t="s">
        <v>17</v>
      </c>
      <c r="W133">
        <v>2013</v>
      </c>
    </row>
    <row r="134" spans="1:23" ht="204" x14ac:dyDescent="0.2">
      <c r="A134">
        <v>3159</v>
      </c>
      <c r="B134" s="11" t="s">
        <v>340</v>
      </c>
      <c r="C134" s="11" t="s">
        <v>341</v>
      </c>
      <c r="D134" s="12">
        <v>1500</v>
      </c>
      <c r="E134" s="13">
        <v>2002.22</v>
      </c>
      <c r="F134" t="s">
        <v>7</v>
      </c>
      <c r="G134" t="s">
        <v>72</v>
      </c>
      <c r="H134" t="s">
        <v>73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68</v>
      </c>
      <c r="O134">
        <v>133</v>
      </c>
      <c r="P134">
        <v>38.5</v>
      </c>
      <c r="Q134" t="s">
        <v>1</v>
      </c>
      <c r="R134" t="s">
        <v>69</v>
      </c>
      <c r="S134" s="14">
        <v>40884.066678240742</v>
      </c>
      <c r="T134" s="14">
        <v>40926.958333333336</v>
      </c>
      <c r="U134" t="s">
        <v>22</v>
      </c>
      <c r="V134" t="s">
        <v>11</v>
      </c>
      <c r="W134">
        <v>2011</v>
      </c>
    </row>
    <row r="135" spans="1:23" ht="238" x14ac:dyDescent="0.2">
      <c r="A135">
        <v>3160</v>
      </c>
      <c r="B135" s="11" t="s">
        <v>342</v>
      </c>
      <c r="C135" s="11" t="s">
        <v>343</v>
      </c>
      <c r="D135" s="12">
        <v>4500</v>
      </c>
      <c r="E135" s="13">
        <v>4569</v>
      </c>
      <c r="F135" t="s">
        <v>7</v>
      </c>
      <c r="G135" t="s">
        <v>72</v>
      </c>
      <c r="H135" t="s">
        <v>73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68</v>
      </c>
      <c r="O135">
        <v>102</v>
      </c>
      <c r="P135">
        <v>80.16</v>
      </c>
      <c r="Q135" t="s">
        <v>1</v>
      </c>
      <c r="R135" t="s">
        <v>69</v>
      </c>
      <c r="S135" s="14">
        <v>41841.26489583333</v>
      </c>
      <c r="T135" s="14">
        <v>41864.207638888889</v>
      </c>
      <c r="U135" t="s">
        <v>17</v>
      </c>
      <c r="V135" t="s">
        <v>18</v>
      </c>
      <c r="W135">
        <v>2014</v>
      </c>
    </row>
    <row r="136" spans="1:23" ht="238" x14ac:dyDescent="0.2">
      <c r="A136">
        <v>3161</v>
      </c>
      <c r="B136" s="11" t="s">
        <v>344</v>
      </c>
      <c r="C136" s="11" t="s">
        <v>345</v>
      </c>
      <c r="D136" s="12">
        <v>2000</v>
      </c>
      <c r="E136" s="13">
        <v>2102</v>
      </c>
      <c r="F136" t="s">
        <v>7</v>
      </c>
      <c r="G136" t="s">
        <v>66</v>
      </c>
      <c r="H136" t="s">
        <v>67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68</v>
      </c>
      <c r="O136">
        <v>105</v>
      </c>
      <c r="P136">
        <v>28.41</v>
      </c>
      <c r="Q136" t="s">
        <v>1</v>
      </c>
      <c r="R136" t="s">
        <v>69</v>
      </c>
      <c r="S136" s="14">
        <v>41897.536134259259</v>
      </c>
      <c r="T136" s="14">
        <v>41927.536134259259</v>
      </c>
      <c r="U136" t="s">
        <v>19</v>
      </c>
      <c r="V136" t="s">
        <v>20</v>
      </c>
      <c r="W136">
        <v>2014</v>
      </c>
    </row>
    <row r="137" spans="1:23" ht="255" x14ac:dyDescent="0.2">
      <c r="A137">
        <v>3162</v>
      </c>
      <c r="B137" s="11" t="s">
        <v>346</v>
      </c>
      <c r="C137" s="11" t="s">
        <v>347</v>
      </c>
      <c r="D137" s="12">
        <v>4000</v>
      </c>
      <c r="E137" s="13">
        <v>5086</v>
      </c>
      <c r="F137" t="s">
        <v>7</v>
      </c>
      <c r="G137" t="s">
        <v>72</v>
      </c>
      <c r="H137" t="s">
        <v>73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68</v>
      </c>
      <c r="O137">
        <v>127</v>
      </c>
      <c r="P137">
        <v>80.73</v>
      </c>
      <c r="Q137" t="s">
        <v>1</v>
      </c>
      <c r="R137" t="s">
        <v>69</v>
      </c>
      <c r="S137" s="14">
        <v>41799.685902777775</v>
      </c>
      <c r="T137" s="14">
        <v>41827.083333333336</v>
      </c>
      <c r="U137" t="s">
        <v>16</v>
      </c>
      <c r="V137" t="s">
        <v>17</v>
      </c>
      <c r="W137">
        <v>2014</v>
      </c>
    </row>
    <row r="138" spans="1:23" ht="204" x14ac:dyDescent="0.2">
      <c r="A138">
        <v>3163</v>
      </c>
      <c r="B138" s="11" t="s">
        <v>348</v>
      </c>
      <c r="C138" s="11" t="s">
        <v>349</v>
      </c>
      <c r="D138" s="12">
        <v>13000</v>
      </c>
      <c r="E138" s="13">
        <v>14450</v>
      </c>
      <c r="F138" t="s">
        <v>7</v>
      </c>
      <c r="G138" t="s">
        <v>72</v>
      </c>
      <c r="H138" t="s">
        <v>73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68</v>
      </c>
      <c r="O138">
        <v>111</v>
      </c>
      <c r="P138">
        <v>200.69</v>
      </c>
      <c r="Q138" t="s">
        <v>1</v>
      </c>
      <c r="R138" t="s">
        <v>69</v>
      </c>
      <c r="S138" s="14">
        <v>41775.753761574073</v>
      </c>
      <c r="T138" s="14">
        <v>41805.753761574073</v>
      </c>
      <c r="U138" t="s">
        <v>15</v>
      </c>
      <c r="V138" t="s">
        <v>16</v>
      </c>
      <c r="W138">
        <v>2014</v>
      </c>
    </row>
    <row r="139" spans="1:23" ht="221" x14ac:dyDescent="0.2">
      <c r="A139">
        <v>3164</v>
      </c>
      <c r="B139" s="11" t="s">
        <v>350</v>
      </c>
      <c r="C139" s="11" t="s">
        <v>351</v>
      </c>
      <c r="D139" s="12">
        <v>2500</v>
      </c>
      <c r="E139" s="13">
        <v>2669</v>
      </c>
      <c r="F139" t="s">
        <v>7</v>
      </c>
      <c r="G139" t="s">
        <v>72</v>
      </c>
      <c r="H139" t="s">
        <v>73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68</v>
      </c>
      <c r="O139">
        <v>107</v>
      </c>
      <c r="P139">
        <v>37.590000000000003</v>
      </c>
      <c r="Q139" t="s">
        <v>1</v>
      </c>
      <c r="R139" t="s">
        <v>69</v>
      </c>
      <c r="S139" s="14">
        <v>41766.80572916667</v>
      </c>
      <c r="T139" s="14">
        <v>41799.80572916667</v>
      </c>
      <c r="U139" t="s">
        <v>15</v>
      </c>
      <c r="V139" t="s">
        <v>16</v>
      </c>
      <c r="W139">
        <v>2014</v>
      </c>
    </row>
    <row r="140" spans="1:23" ht="238" x14ac:dyDescent="0.2">
      <c r="A140">
        <v>3165</v>
      </c>
      <c r="B140" s="11" t="s">
        <v>352</v>
      </c>
      <c r="C140" s="11" t="s">
        <v>353</v>
      </c>
      <c r="D140" s="12">
        <v>750</v>
      </c>
      <c r="E140" s="13">
        <v>1220</v>
      </c>
      <c r="F140" t="s">
        <v>7</v>
      </c>
      <c r="G140" t="s">
        <v>72</v>
      </c>
      <c r="H140" t="s">
        <v>73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68</v>
      </c>
      <c r="O140">
        <v>163</v>
      </c>
      <c r="P140">
        <v>58.1</v>
      </c>
      <c r="Q140" t="s">
        <v>1</v>
      </c>
      <c r="R140" t="s">
        <v>69</v>
      </c>
      <c r="S140" s="14">
        <v>40644.159259259257</v>
      </c>
      <c r="T140" s="14">
        <v>40666.165972222225</v>
      </c>
      <c r="U140" t="s">
        <v>14</v>
      </c>
      <c r="V140" t="s">
        <v>15</v>
      </c>
      <c r="W140">
        <v>2011</v>
      </c>
    </row>
    <row r="141" spans="1:23" ht="221" x14ac:dyDescent="0.2">
      <c r="A141">
        <v>3166</v>
      </c>
      <c r="B141" s="11" t="s">
        <v>354</v>
      </c>
      <c r="C141" s="11" t="s">
        <v>355</v>
      </c>
      <c r="D141" s="12">
        <v>35000</v>
      </c>
      <c r="E141" s="13">
        <v>56079.83</v>
      </c>
      <c r="F141" t="s">
        <v>7</v>
      </c>
      <c r="G141" t="s">
        <v>72</v>
      </c>
      <c r="H141" t="s">
        <v>73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68</v>
      </c>
      <c r="O141">
        <v>160</v>
      </c>
      <c r="P141">
        <v>60.3</v>
      </c>
      <c r="Q141" t="s">
        <v>1</v>
      </c>
      <c r="R141" t="s">
        <v>69</v>
      </c>
      <c r="S141" s="14">
        <v>41940.69158564815</v>
      </c>
      <c r="T141" s="14">
        <v>41969.332638888889</v>
      </c>
      <c r="U141" t="s">
        <v>20</v>
      </c>
      <c r="V141" t="s">
        <v>21</v>
      </c>
      <c r="W141">
        <v>2014</v>
      </c>
    </row>
    <row r="142" spans="1:23" ht="102" x14ac:dyDescent="0.2">
      <c r="A142">
        <v>3167</v>
      </c>
      <c r="B142" s="11" t="s">
        <v>356</v>
      </c>
      <c r="C142" s="11" t="s">
        <v>357</v>
      </c>
      <c r="D142" s="12">
        <v>3000</v>
      </c>
      <c r="E142" s="13">
        <v>3485</v>
      </c>
      <c r="F142" t="s">
        <v>7</v>
      </c>
      <c r="G142" t="s">
        <v>72</v>
      </c>
      <c r="H142" t="s">
        <v>73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68</v>
      </c>
      <c r="O142">
        <v>116</v>
      </c>
      <c r="P142">
        <v>63.36</v>
      </c>
      <c r="Q142" t="s">
        <v>1</v>
      </c>
      <c r="R142" t="s">
        <v>69</v>
      </c>
      <c r="S142" s="14">
        <v>41839.175706018519</v>
      </c>
      <c r="T142" s="14">
        <v>41853.175706018519</v>
      </c>
      <c r="U142" t="s">
        <v>17</v>
      </c>
      <c r="V142" t="s">
        <v>18</v>
      </c>
      <c r="W142">
        <v>2014</v>
      </c>
    </row>
    <row r="143" spans="1:23" ht="221" x14ac:dyDescent="0.2">
      <c r="A143">
        <v>3168</v>
      </c>
      <c r="B143" s="11" t="s">
        <v>358</v>
      </c>
      <c r="C143" s="11" t="s">
        <v>359</v>
      </c>
      <c r="D143" s="12">
        <v>2500</v>
      </c>
      <c r="E143" s="13">
        <v>3105</v>
      </c>
      <c r="F143" t="s">
        <v>7</v>
      </c>
      <c r="G143" t="s">
        <v>72</v>
      </c>
      <c r="H143" t="s">
        <v>73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68</v>
      </c>
      <c r="O143">
        <v>124</v>
      </c>
      <c r="P143">
        <v>50.9</v>
      </c>
      <c r="Q143" t="s">
        <v>1</v>
      </c>
      <c r="R143" t="s">
        <v>69</v>
      </c>
      <c r="S143" s="14">
        <v>41772.105937500004</v>
      </c>
      <c r="T143" s="14">
        <v>41803.916666666664</v>
      </c>
      <c r="U143" t="s">
        <v>15</v>
      </c>
      <c r="V143" t="s">
        <v>16</v>
      </c>
      <c r="W143">
        <v>2014</v>
      </c>
    </row>
    <row r="144" spans="1:23" ht="153" x14ac:dyDescent="0.2">
      <c r="A144">
        <v>3169</v>
      </c>
      <c r="B144" s="11" t="s">
        <v>360</v>
      </c>
      <c r="C144" s="11" t="s">
        <v>361</v>
      </c>
      <c r="D144" s="12">
        <v>8000</v>
      </c>
      <c r="E144" s="13">
        <v>8241</v>
      </c>
      <c r="F144" t="s">
        <v>7</v>
      </c>
      <c r="G144" t="s">
        <v>72</v>
      </c>
      <c r="H144" t="s">
        <v>73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68</v>
      </c>
      <c r="O144">
        <v>103</v>
      </c>
      <c r="P144">
        <v>100.5</v>
      </c>
      <c r="Q144" t="s">
        <v>1</v>
      </c>
      <c r="R144" t="s">
        <v>69</v>
      </c>
      <c r="S144" s="14">
        <v>41591.737974537034</v>
      </c>
      <c r="T144" s="14">
        <v>41621.207638888889</v>
      </c>
      <c r="U144" t="s">
        <v>21</v>
      </c>
      <c r="V144" t="s">
        <v>22</v>
      </c>
      <c r="W144">
        <v>2013</v>
      </c>
    </row>
    <row r="145" spans="1:23" ht="187" x14ac:dyDescent="0.2">
      <c r="A145">
        <v>3170</v>
      </c>
      <c r="B145" s="11" t="s">
        <v>362</v>
      </c>
      <c r="C145" s="11" t="s">
        <v>363</v>
      </c>
      <c r="D145" s="12">
        <v>2000</v>
      </c>
      <c r="E145" s="13">
        <v>2245</v>
      </c>
      <c r="F145" t="s">
        <v>7</v>
      </c>
      <c r="G145" t="s">
        <v>72</v>
      </c>
      <c r="H145" t="s">
        <v>73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68</v>
      </c>
      <c r="O145">
        <v>112</v>
      </c>
      <c r="P145">
        <v>31.62</v>
      </c>
      <c r="Q145" t="s">
        <v>1</v>
      </c>
      <c r="R145" t="s">
        <v>69</v>
      </c>
      <c r="S145" s="14">
        <v>41789.080370370371</v>
      </c>
      <c r="T145" s="14">
        <v>41822.166666666664</v>
      </c>
      <c r="U145" t="s">
        <v>15</v>
      </c>
      <c r="V145" t="s">
        <v>17</v>
      </c>
      <c r="W145">
        <v>2014</v>
      </c>
    </row>
    <row r="146" spans="1:23" ht="272" x14ac:dyDescent="0.2">
      <c r="A146">
        <v>3171</v>
      </c>
      <c r="B146" s="11" t="s">
        <v>364</v>
      </c>
      <c r="C146" s="11" t="s">
        <v>365</v>
      </c>
      <c r="D146" s="12">
        <v>7000</v>
      </c>
      <c r="E146" s="13">
        <v>7617</v>
      </c>
      <c r="F146" t="s">
        <v>7</v>
      </c>
      <c r="G146" t="s">
        <v>66</v>
      </c>
      <c r="H146" t="s">
        <v>67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68</v>
      </c>
      <c r="O146">
        <v>109</v>
      </c>
      <c r="P146">
        <v>65.099999999999994</v>
      </c>
      <c r="Q146" t="s">
        <v>1</v>
      </c>
      <c r="R146" t="s">
        <v>69</v>
      </c>
      <c r="S146" s="14">
        <v>42466.608310185184</v>
      </c>
      <c r="T146" s="14">
        <v>42496.608310185184</v>
      </c>
      <c r="U146" t="s">
        <v>14</v>
      </c>
      <c r="V146" t="s">
        <v>15</v>
      </c>
      <c r="W146">
        <v>2016</v>
      </c>
    </row>
    <row r="147" spans="1:23" ht="255" x14ac:dyDescent="0.2">
      <c r="A147">
        <v>3172</v>
      </c>
      <c r="B147" s="11" t="s">
        <v>366</v>
      </c>
      <c r="C147" s="11" t="s">
        <v>367</v>
      </c>
      <c r="D147" s="12">
        <v>2000</v>
      </c>
      <c r="E147" s="13">
        <v>2300</v>
      </c>
      <c r="F147" t="s">
        <v>7</v>
      </c>
      <c r="G147" t="s">
        <v>72</v>
      </c>
      <c r="H147" t="s">
        <v>73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68</v>
      </c>
      <c r="O147">
        <v>115</v>
      </c>
      <c r="P147">
        <v>79.31</v>
      </c>
      <c r="Q147" t="s">
        <v>1</v>
      </c>
      <c r="R147" t="s">
        <v>69</v>
      </c>
      <c r="S147" s="14">
        <v>40923.729953703703</v>
      </c>
      <c r="T147" s="14">
        <v>40953.729953703703</v>
      </c>
      <c r="U147" t="s">
        <v>11</v>
      </c>
      <c r="V147" t="s">
        <v>12</v>
      </c>
      <c r="W147">
        <v>2012</v>
      </c>
    </row>
    <row r="148" spans="1:23" ht="238" x14ac:dyDescent="0.2">
      <c r="A148">
        <v>3173</v>
      </c>
      <c r="B148" s="11" t="s">
        <v>368</v>
      </c>
      <c r="C148" s="11" t="s">
        <v>369</v>
      </c>
      <c r="D148" s="12">
        <v>10000</v>
      </c>
      <c r="E148" s="13">
        <v>10300</v>
      </c>
      <c r="F148" t="s">
        <v>7</v>
      </c>
      <c r="G148" t="s">
        <v>72</v>
      </c>
      <c r="H148" t="s">
        <v>73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68</v>
      </c>
      <c r="O148">
        <v>103</v>
      </c>
      <c r="P148">
        <v>139.19</v>
      </c>
      <c r="Q148" t="s">
        <v>1</v>
      </c>
      <c r="R148" t="s">
        <v>69</v>
      </c>
      <c r="S148" s="14">
        <v>41878.878379629627</v>
      </c>
      <c r="T148" s="14">
        <v>41908.878379629627</v>
      </c>
      <c r="U148" t="s">
        <v>18</v>
      </c>
      <c r="V148" t="s">
        <v>19</v>
      </c>
      <c r="W148">
        <v>2014</v>
      </c>
    </row>
    <row r="149" spans="1:23" ht="238" x14ac:dyDescent="0.2">
      <c r="A149">
        <v>3174</v>
      </c>
      <c r="B149" s="11" t="s">
        <v>370</v>
      </c>
      <c r="C149" s="11" t="s">
        <v>371</v>
      </c>
      <c r="D149" s="12">
        <v>3000</v>
      </c>
      <c r="E149" s="13">
        <v>3034</v>
      </c>
      <c r="F149" t="s">
        <v>7</v>
      </c>
      <c r="G149" t="s">
        <v>72</v>
      </c>
      <c r="H149" t="s">
        <v>73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68</v>
      </c>
      <c r="O149">
        <v>101</v>
      </c>
      <c r="P149">
        <v>131.91</v>
      </c>
      <c r="Q149" t="s">
        <v>1</v>
      </c>
      <c r="R149" t="s">
        <v>69</v>
      </c>
      <c r="S149" s="14">
        <v>41862.864675925928</v>
      </c>
      <c r="T149" s="14">
        <v>41876.864675925928</v>
      </c>
      <c r="U149" t="s">
        <v>18</v>
      </c>
      <c r="V149" t="s">
        <v>18</v>
      </c>
      <c r="W149">
        <v>2014</v>
      </c>
    </row>
    <row r="150" spans="1:23" ht="272" x14ac:dyDescent="0.2">
      <c r="A150">
        <v>3175</v>
      </c>
      <c r="B150" s="11" t="s">
        <v>372</v>
      </c>
      <c r="C150" s="11" t="s">
        <v>373</v>
      </c>
      <c r="D150" s="12">
        <v>5000</v>
      </c>
      <c r="E150" s="13">
        <v>5478</v>
      </c>
      <c r="F150" t="s">
        <v>7</v>
      </c>
      <c r="G150" t="s">
        <v>72</v>
      </c>
      <c r="H150" t="s">
        <v>73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68</v>
      </c>
      <c r="O150">
        <v>110</v>
      </c>
      <c r="P150">
        <v>91.3</v>
      </c>
      <c r="Q150" t="s">
        <v>1</v>
      </c>
      <c r="R150" t="s">
        <v>69</v>
      </c>
      <c r="S150" s="14">
        <v>40531.886886574073</v>
      </c>
      <c r="T150" s="14">
        <v>40591.886886574073</v>
      </c>
      <c r="U150" t="s">
        <v>22</v>
      </c>
      <c r="V150" t="s">
        <v>12</v>
      </c>
      <c r="W150">
        <v>2010</v>
      </c>
    </row>
    <row r="151" spans="1:23" ht="221" x14ac:dyDescent="0.2">
      <c r="A151">
        <v>3176</v>
      </c>
      <c r="B151" s="11" t="s">
        <v>374</v>
      </c>
      <c r="C151" s="11" t="s">
        <v>375</v>
      </c>
      <c r="D151" s="12">
        <v>1900</v>
      </c>
      <c r="E151" s="13">
        <v>2182</v>
      </c>
      <c r="F151" t="s">
        <v>7</v>
      </c>
      <c r="G151" t="s">
        <v>72</v>
      </c>
      <c r="H151" t="s">
        <v>73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68</v>
      </c>
      <c r="O151">
        <v>115</v>
      </c>
      <c r="P151">
        <v>39.67</v>
      </c>
      <c r="Q151" t="s">
        <v>1</v>
      </c>
      <c r="R151" t="s">
        <v>69</v>
      </c>
      <c r="S151" s="14">
        <v>41477.930914351848</v>
      </c>
      <c r="T151" s="14">
        <v>41504.625</v>
      </c>
      <c r="U151" t="s">
        <v>17</v>
      </c>
      <c r="V151" t="s">
        <v>18</v>
      </c>
      <c r="W151">
        <v>2013</v>
      </c>
    </row>
    <row r="152" spans="1:23" ht="221" x14ac:dyDescent="0.2">
      <c r="A152">
        <v>3177</v>
      </c>
      <c r="B152" s="11" t="s">
        <v>376</v>
      </c>
      <c r="C152" s="11" t="s">
        <v>377</v>
      </c>
      <c r="D152" s="12">
        <v>2500</v>
      </c>
      <c r="E152" s="13">
        <v>2935</v>
      </c>
      <c r="F152" t="s">
        <v>7</v>
      </c>
      <c r="G152" t="s">
        <v>72</v>
      </c>
      <c r="H152" t="s">
        <v>73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68</v>
      </c>
      <c r="O152">
        <v>117</v>
      </c>
      <c r="P152">
        <v>57.55</v>
      </c>
      <c r="Q152" t="s">
        <v>1</v>
      </c>
      <c r="R152" t="s">
        <v>69</v>
      </c>
      <c r="S152" s="14">
        <v>41781.666770833333</v>
      </c>
      <c r="T152" s="14">
        <v>41811.666770833333</v>
      </c>
      <c r="U152" t="s">
        <v>15</v>
      </c>
      <c r="V152" t="s">
        <v>16</v>
      </c>
      <c r="W152">
        <v>2014</v>
      </c>
    </row>
    <row r="153" spans="1:23" ht="272" x14ac:dyDescent="0.2">
      <c r="A153">
        <v>3178</v>
      </c>
      <c r="B153" s="11" t="s">
        <v>378</v>
      </c>
      <c r="C153" s="11" t="s">
        <v>379</v>
      </c>
      <c r="D153" s="12">
        <v>1500</v>
      </c>
      <c r="E153" s="13">
        <v>2576</v>
      </c>
      <c r="F153" t="s">
        <v>7</v>
      </c>
      <c r="G153" t="s">
        <v>66</v>
      </c>
      <c r="H153" t="s">
        <v>67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68</v>
      </c>
      <c r="O153">
        <v>172</v>
      </c>
      <c r="P153">
        <v>33.03</v>
      </c>
      <c r="Q153" t="s">
        <v>1</v>
      </c>
      <c r="R153" t="s">
        <v>69</v>
      </c>
      <c r="S153" s="14">
        <v>41806.605034722219</v>
      </c>
      <c r="T153" s="14">
        <v>41836.605034722219</v>
      </c>
      <c r="U153" t="s">
        <v>16</v>
      </c>
      <c r="V153" t="s">
        <v>17</v>
      </c>
      <c r="W153">
        <v>2014</v>
      </c>
    </row>
    <row r="154" spans="1:23" ht="170" x14ac:dyDescent="0.2">
      <c r="A154">
        <v>3179</v>
      </c>
      <c r="B154" s="11" t="s">
        <v>380</v>
      </c>
      <c r="C154" s="11" t="s">
        <v>381</v>
      </c>
      <c r="D154" s="12">
        <v>4200</v>
      </c>
      <c r="E154" s="13">
        <v>4794.82</v>
      </c>
      <c r="F154" t="s">
        <v>7</v>
      </c>
      <c r="G154" t="s">
        <v>72</v>
      </c>
      <c r="H154" t="s">
        <v>73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68</v>
      </c>
      <c r="O154">
        <v>114</v>
      </c>
      <c r="P154">
        <v>77.34</v>
      </c>
      <c r="Q154" t="s">
        <v>1</v>
      </c>
      <c r="R154" t="s">
        <v>69</v>
      </c>
      <c r="S154" s="14">
        <v>41375.702210648145</v>
      </c>
      <c r="T154" s="14">
        <v>41400.702210648145</v>
      </c>
      <c r="U154" t="s">
        <v>14</v>
      </c>
      <c r="V154" t="s">
        <v>15</v>
      </c>
      <c r="W154">
        <v>2013</v>
      </c>
    </row>
    <row r="155" spans="1:23" ht="204" x14ac:dyDescent="0.2">
      <c r="A155">
        <v>3180</v>
      </c>
      <c r="B155" s="11" t="s">
        <v>382</v>
      </c>
      <c r="C155" s="11" t="s">
        <v>383</v>
      </c>
      <c r="D155" s="12">
        <v>1200</v>
      </c>
      <c r="E155" s="13">
        <v>1437</v>
      </c>
      <c r="F155" t="s">
        <v>7</v>
      </c>
      <c r="G155" t="s">
        <v>66</v>
      </c>
      <c r="H155" t="s">
        <v>67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68</v>
      </c>
      <c r="O155">
        <v>120</v>
      </c>
      <c r="P155">
        <v>31.93</v>
      </c>
      <c r="Q155" t="s">
        <v>1</v>
      </c>
      <c r="R155" t="s">
        <v>69</v>
      </c>
      <c r="S155" s="14">
        <v>41780.412604166668</v>
      </c>
      <c r="T155" s="14">
        <v>41810.412604166668</v>
      </c>
      <c r="U155" t="s">
        <v>15</v>
      </c>
      <c r="V155" t="s">
        <v>16</v>
      </c>
      <c r="W155">
        <v>2014</v>
      </c>
    </row>
    <row r="156" spans="1:23" ht="238" x14ac:dyDescent="0.2">
      <c r="A156">
        <v>3181</v>
      </c>
      <c r="B156" s="11" t="s">
        <v>384</v>
      </c>
      <c r="C156" s="11" t="s">
        <v>385</v>
      </c>
      <c r="D156" s="12">
        <v>500</v>
      </c>
      <c r="E156" s="13">
        <v>545</v>
      </c>
      <c r="F156" t="s">
        <v>7</v>
      </c>
      <c r="G156" t="s">
        <v>66</v>
      </c>
      <c r="H156" t="s">
        <v>67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68</v>
      </c>
      <c r="O156">
        <v>109</v>
      </c>
      <c r="P156">
        <v>36.33</v>
      </c>
      <c r="Q156" t="s">
        <v>1</v>
      </c>
      <c r="R156" t="s">
        <v>69</v>
      </c>
      <c r="S156" s="14">
        <v>41779.310034722221</v>
      </c>
      <c r="T156" s="14">
        <v>41805.666666666664</v>
      </c>
      <c r="U156" t="s">
        <v>15</v>
      </c>
      <c r="V156" t="s">
        <v>16</v>
      </c>
      <c r="W156">
        <v>2014</v>
      </c>
    </row>
    <row r="157" spans="1:23" ht="221" x14ac:dyDescent="0.2">
      <c r="A157">
        <v>3182</v>
      </c>
      <c r="B157" s="11" t="s">
        <v>386</v>
      </c>
      <c r="C157" s="11" t="s">
        <v>387</v>
      </c>
      <c r="D157" s="12">
        <v>7000</v>
      </c>
      <c r="E157" s="13">
        <v>7062</v>
      </c>
      <c r="F157" t="s">
        <v>7</v>
      </c>
      <c r="G157" t="s">
        <v>72</v>
      </c>
      <c r="H157" t="s">
        <v>73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68</v>
      </c>
      <c r="O157">
        <v>101</v>
      </c>
      <c r="P157">
        <v>46.77</v>
      </c>
      <c r="Q157" t="s">
        <v>1</v>
      </c>
      <c r="R157" t="s">
        <v>69</v>
      </c>
      <c r="S157" s="14">
        <v>40883.949317129627</v>
      </c>
      <c r="T157" s="14">
        <v>40939.708333333336</v>
      </c>
      <c r="U157" t="s">
        <v>22</v>
      </c>
      <c r="V157" t="s">
        <v>11</v>
      </c>
      <c r="W157">
        <v>2011</v>
      </c>
    </row>
    <row r="158" spans="1:23" ht="187" x14ac:dyDescent="0.2">
      <c r="A158">
        <v>3183</v>
      </c>
      <c r="B158" s="11" t="s">
        <v>388</v>
      </c>
      <c r="C158" s="11" t="s">
        <v>389</v>
      </c>
      <c r="D158" s="12">
        <v>2500</v>
      </c>
      <c r="E158" s="13">
        <v>2725</v>
      </c>
      <c r="F158" t="s">
        <v>7</v>
      </c>
      <c r="G158" t="s">
        <v>72</v>
      </c>
      <c r="H158" t="s">
        <v>73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68</v>
      </c>
      <c r="O158">
        <v>109</v>
      </c>
      <c r="P158">
        <v>40.07</v>
      </c>
      <c r="Q158" t="s">
        <v>1</v>
      </c>
      <c r="R158" t="s">
        <v>69</v>
      </c>
      <c r="S158" s="14">
        <v>41491.79478009259</v>
      </c>
      <c r="T158" s="14">
        <v>41509.79478009259</v>
      </c>
      <c r="U158" t="s">
        <v>18</v>
      </c>
      <c r="V158" t="s">
        <v>18</v>
      </c>
      <c r="W158">
        <v>2013</v>
      </c>
    </row>
    <row r="159" spans="1:23" ht="187" x14ac:dyDescent="0.2">
      <c r="A159">
        <v>3184</v>
      </c>
      <c r="B159" s="11" t="s">
        <v>390</v>
      </c>
      <c r="C159" s="11" t="s">
        <v>391</v>
      </c>
      <c r="D159" s="12">
        <v>4300</v>
      </c>
      <c r="E159" s="13">
        <v>4610</v>
      </c>
      <c r="F159" t="s">
        <v>7</v>
      </c>
      <c r="G159" t="s">
        <v>72</v>
      </c>
      <c r="H159" t="s">
        <v>73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68</v>
      </c>
      <c r="O159">
        <v>107</v>
      </c>
      <c r="P159">
        <v>100.22</v>
      </c>
      <c r="Q159" t="s">
        <v>1</v>
      </c>
      <c r="R159" t="s">
        <v>69</v>
      </c>
      <c r="S159" s="14">
        <v>41791.993414351848</v>
      </c>
      <c r="T159" s="14">
        <v>41821.993414351848</v>
      </c>
      <c r="U159" t="s">
        <v>16</v>
      </c>
      <c r="V159" t="s">
        <v>17</v>
      </c>
      <c r="W159">
        <v>2014</v>
      </c>
    </row>
    <row r="160" spans="1:23" ht="238" x14ac:dyDescent="0.2">
      <c r="A160">
        <v>3185</v>
      </c>
      <c r="B160" s="11" t="s">
        <v>392</v>
      </c>
      <c r="C160" s="11" t="s">
        <v>393</v>
      </c>
      <c r="D160" s="12">
        <v>1000</v>
      </c>
      <c r="E160" s="13">
        <v>1000</v>
      </c>
      <c r="F160" t="s">
        <v>7</v>
      </c>
      <c r="G160" t="s">
        <v>66</v>
      </c>
      <c r="H160" t="s">
        <v>67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68</v>
      </c>
      <c r="O160">
        <v>100</v>
      </c>
      <c r="P160">
        <v>41.67</v>
      </c>
      <c r="Q160" t="s">
        <v>1</v>
      </c>
      <c r="R160" t="s">
        <v>69</v>
      </c>
      <c r="S160" s="14">
        <v>41829.977326388893</v>
      </c>
      <c r="T160" s="14">
        <v>41836.977326388893</v>
      </c>
      <c r="U160" t="s">
        <v>17</v>
      </c>
      <c r="V160" t="s">
        <v>17</v>
      </c>
      <c r="W160">
        <v>2014</v>
      </c>
    </row>
    <row r="161" spans="1:23" ht="238" x14ac:dyDescent="0.2">
      <c r="A161">
        <v>3186</v>
      </c>
      <c r="B161" s="11" t="s">
        <v>394</v>
      </c>
      <c r="C161" s="11" t="s">
        <v>395</v>
      </c>
      <c r="D161" s="12">
        <v>3200</v>
      </c>
      <c r="E161" s="13">
        <v>3270</v>
      </c>
      <c r="F161" t="s">
        <v>7</v>
      </c>
      <c r="G161" t="s">
        <v>66</v>
      </c>
      <c r="H161" t="s">
        <v>67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68</v>
      </c>
      <c r="O161">
        <v>102</v>
      </c>
      <c r="P161">
        <v>46.71</v>
      </c>
      <c r="Q161" t="s">
        <v>1</v>
      </c>
      <c r="R161" t="s">
        <v>69</v>
      </c>
      <c r="S161" s="14">
        <v>41868.924050925925</v>
      </c>
      <c r="T161" s="14">
        <v>41898.875</v>
      </c>
      <c r="U161" t="s">
        <v>18</v>
      </c>
      <c r="V161" t="s">
        <v>19</v>
      </c>
      <c r="W161">
        <v>2014</v>
      </c>
    </row>
    <row r="162" spans="1:23" ht="255" x14ac:dyDescent="0.2">
      <c r="A162">
        <v>3187</v>
      </c>
      <c r="B162" s="11" t="s">
        <v>396</v>
      </c>
      <c r="C162" s="11" t="s">
        <v>397</v>
      </c>
      <c r="D162" s="12">
        <v>15000</v>
      </c>
      <c r="E162" s="13">
        <v>17444</v>
      </c>
      <c r="F162" t="s">
        <v>7</v>
      </c>
      <c r="G162" t="s">
        <v>72</v>
      </c>
      <c r="H162" t="s">
        <v>73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68</v>
      </c>
      <c r="O162">
        <v>116</v>
      </c>
      <c r="P162">
        <v>71.489999999999995</v>
      </c>
      <c r="Q162" t="s">
        <v>1</v>
      </c>
      <c r="R162" t="s">
        <v>69</v>
      </c>
      <c r="S162" s="14">
        <v>41835.666354166664</v>
      </c>
      <c r="T162" s="14">
        <v>41855.666354166664</v>
      </c>
      <c r="U162" t="s">
        <v>17</v>
      </c>
      <c r="V162" t="s">
        <v>18</v>
      </c>
      <c r="W162">
        <v>2014</v>
      </c>
    </row>
    <row r="163" spans="1:23" ht="255" x14ac:dyDescent="0.2">
      <c r="A163">
        <v>3208</v>
      </c>
      <c r="B163" s="11" t="s">
        <v>398</v>
      </c>
      <c r="C163" s="11" t="s">
        <v>399</v>
      </c>
      <c r="D163" s="12">
        <v>5000</v>
      </c>
      <c r="E163" s="13">
        <v>5175</v>
      </c>
      <c r="F163" t="s">
        <v>7</v>
      </c>
      <c r="G163" t="s">
        <v>72</v>
      </c>
      <c r="H163" t="s">
        <v>73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68</v>
      </c>
      <c r="O163">
        <v>104</v>
      </c>
      <c r="P163">
        <v>63.11</v>
      </c>
      <c r="Q163" t="s">
        <v>1</v>
      </c>
      <c r="R163" t="s">
        <v>69</v>
      </c>
      <c r="S163" s="14">
        <v>41827.605057870373</v>
      </c>
      <c r="T163" s="14">
        <v>41848.605057870373</v>
      </c>
      <c r="U163" t="s">
        <v>17</v>
      </c>
      <c r="V163" t="s">
        <v>17</v>
      </c>
      <c r="W163">
        <v>2014</v>
      </c>
    </row>
    <row r="164" spans="1:23" ht="221" x14ac:dyDescent="0.2">
      <c r="A164">
        <v>3209</v>
      </c>
      <c r="B164" s="11" t="s">
        <v>400</v>
      </c>
      <c r="C164" s="11" t="s">
        <v>401</v>
      </c>
      <c r="D164" s="12">
        <v>9500</v>
      </c>
      <c r="E164" s="13">
        <v>11335.7</v>
      </c>
      <c r="F164" t="s">
        <v>7</v>
      </c>
      <c r="G164" t="s">
        <v>72</v>
      </c>
      <c r="H164" t="s">
        <v>73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68</v>
      </c>
      <c r="O164">
        <v>119</v>
      </c>
      <c r="P164">
        <v>50.16</v>
      </c>
      <c r="Q164" t="s">
        <v>1</v>
      </c>
      <c r="R164" t="s">
        <v>69</v>
      </c>
      <c r="S164" s="14">
        <v>41778.637245370373</v>
      </c>
      <c r="T164" s="14">
        <v>41810.958333333336</v>
      </c>
      <c r="U164" t="s">
        <v>15</v>
      </c>
      <c r="V164" t="s">
        <v>16</v>
      </c>
      <c r="W164">
        <v>2014</v>
      </c>
    </row>
    <row r="165" spans="1:23" ht="255" x14ac:dyDescent="0.2">
      <c r="A165">
        <v>3210</v>
      </c>
      <c r="B165" s="11" t="s">
        <v>402</v>
      </c>
      <c r="C165" s="11" t="s">
        <v>403</v>
      </c>
      <c r="D165" s="12">
        <v>3000</v>
      </c>
      <c r="E165" s="13">
        <v>3773</v>
      </c>
      <c r="F165" t="s">
        <v>7</v>
      </c>
      <c r="G165" t="s">
        <v>72</v>
      </c>
      <c r="H165" t="s">
        <v>73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68</v>
      </c>
      <c r="O165">
        <v>126</v>
      </c>
      <c r="P165">
        <v>62.88</v>
      </c>
      <c r="Q165" t="s">
        <v>1</v>
      </c>
      <c r="R165" t="s">
        <v>69</v>
      </c>
      <c r="S165" s="14">
        <v>41013.936562499999</v>
      </c>
      <c r="T165" s="14">
        <v>41061.165972222225</v>
      </c>
      <c r="U165" t="s">
        <v>14</v>
      </c>
      <c r="V165" t="s">
        <v>16</v>
      </c>
      <c r="W165">
        <v>2012</v>
      </c>
    </row>
    <row r="166" spans="1:23" ht="238" x14ac:dyDescent="0.2">
      <c r="A166">
        <v>3211</v>
      </c>
      <c r="B166" s="11" t="s">
        <v>404</v>
      </c>
      <c r="C166" s="11" t="s">
        <v>405</v>
      </c>
      <c r="D166" s="12">
        <v>23000</v>
      </c>
      <c r="E166" s="13">
        <v>27541</v>
      </c>
      <c r="F166" t="s">
        <v>7</v>
      </c>
      <c r="G166" t="s">
        <v>72</v>
      </c>
      <c r="H166" t="s">
        <v>73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68</v>
      </c>
      <c r="O166">
        <v>120</v>
      </c>
      <c r="P166">
        <v>85.53</v>
      </c>
      <c r="Q166" t="s">
        <v>1</v>
      </c>
      <c r="R166" t="s">
        <v>69</v>
      </c>
      <c r="S166" s="14">
        <v>41834.586574074077</v>
      </c>
      <c r="T166" s="14">
        <v>41866.083333333336</v>
      </c>
      <c r="U166" t="s">
        <v>17</v>
      </c>
      <c r="V166" t="s">
        <v>18</v>
      </c>
      <c r="W166">
        <v>2014</v>
      </c>
    </row>
    <row r="167" spans="1:23" ht="136" x14ac:dyDescent="0.2">
      <c r="A167">
        <v>3212</v>
      </c>
      <c r="B167" s="11" t="s">
        <v>406</v>
      </c>
      <c r="C167" s="11" t="s">
        <v>407</v>
      </c>
      <c r="D167" s="12">
        <v>4000</v>
      </c>
      <c r="E167" s="13">
        <v>5050</v>
      </c>
      <c r="F167" t="s">
        <v>7</v>
      </c>
      <c r="G167" t="s">
        <v>72</v>
      </c>
      <c r="H167" t="s">
        <v>73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68</v>
      </c>
      <c r="O167">
        <v>126</v>
      </c>
      <c r="P167">
        <v>53.72</v>
      </c>
      <c r="Q167" t="s">
        <v>1</v>
      </c>
      <c r="R167" t="s">
        <v>69</v>
      </c>
      <c r="S167" s="14">
        <v>41829.795729166668</v>
      </c>
      <c r="T167" s="14">
        <v>41859.795729166668</v>
      </c>
      <c r="U167" t="s">
        <v>17</v>
      </c>
      <c r="V167" t="s">
        <v>18</v>
      </c>
      <c r="W167">
        <v>2014</v>
      </c>
    </row>
    <row r="168" spans="1:23" ht="238" x14ac:dyDescent="0.2">
      <c r="A168">
        <v>3213</v>
      </c>
      <c r="B168" s="11" t="s">
        <v>408</v>
      </c>
      <c r="C168" s="11" t="s">
        <v>409</v>
      </c>
      <c r="D168" s="12">
        <v>6000</v>
      </c>
      <c r="E168" s="13">
        <v>6007</v>
      </c>
      <c r="F168" t="s">
        <v>7</v>
      </c>
      <c r="G168" t="s">
        <v>66</v>
      </c>
      <c r="H168" t="s">
        <v>67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68</v>
      </c>
      <c r="O168">
        <v>100</v>
      </c>
      <c r="P168">
        <v>127.81</v>
      </c>
      <c r="Q168" t="s">
        <v>1</v>
      </c>
      <c r="R168" t="s">
        <v>69</v>
      </c>
      <c r="S168" s="14">
        <v>42171.763414351852</v>
      </c>
      <c r="T168" s="14">
        <v>42211.763414351852</v>
      </c>
      <c r="U168" t="s">
        <v>16</v>
      </c>
      <c r="V168" t="s">
        <v>17</v>
      </c>
      <c r="W168">
        <v>2015</v>
      </c>
    </row>
    <row r="169" spans="1:23" ht="255" x14ac:dyDescent="0.2">
      <c r="A169">
        <v>3214</v>
      </c>
      <c r="B169" s="11" t="s">
        <v>410</v>
      </c>
      <c r="C169" s="11" t="s">
        <v>411</v>
      </c>
      <c r="D169" s="12">
        <v>12000</v>
      </c>
      <c r="E169" s="13">
        <v>12256</v>
      </c>
      <c r="F169" t="s">
        <v>7</v>
      </c>
      <c r="G169" t="s">
        <v>66</v>
      </c>
      <c r="H169" t="s">
        <v>67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68</v>
      </c>
      <c r="O169">
        <v>102</v>
      </c>
      <c r="P169">
        <v>106.57</v>
      </c>
      <c r="Q169" t="s">
        <v>1</v>
      </c>
      <c r="R169" t="s">
        <v>69</v>
      </c>
      <c r="S169" s="14">
        <v>42337.792511574073</v>
      </c>
      <c r="T169" s="14">
        <v>42374.996527777781</v>
      </c>
      <c r="U169" t="s">
        <v>21</v>
      </c>
      <c r="V169" t="s">
        <v>11</v>
      </c>
      <c r="W169">
        <v>2015</v>
      </c>
    </row>
    <row r="170" spans="1:23" ht="272" x14ac:dyDescent="0.2">
      <c r="A170">
        <v>3215</v>
      </c>
      <c r="B170" s="11" t="s">
        <v>412</v>
      </c>
      <c r="C170" s="11" t="s">
        <v>413</v>
      </c>
      <c r="D170" s="12">
        <v>35000</v>
      </c>
      <c r="E170" s="13">
        <v>35123</v>
      </c>
      <c r="F170" t="s">
        <v>7</v>
      </c>
      <c r="G170" t="s">
        <v>72</v>
      </c>
      <c r="H170" t="s">
        <v>73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68</v>
      </c>
      <c r="O170">
        <v>100</v>
      </c>
      <c r="P170">
        <v>262.11</v>
      </c>
      <c r="Q170" t="s">
        <v>1</v>
      </c>
      <c r="R170" t="s">
        <v>69</v>
      </c>
      <c r="S170" s="14">
        <v>42219.665173611109</v>
      </c>
      <c r="T170" s="14">
        <v>42257.165972222225</v>
      </c>
      <c r="U170" t="s">
        <v>18</v>
      </c>
      <c r="V170" t="s">
        <v>19</v>
      </c>
      <c r="W170">
        <v>2015</v>
      </c>
    </row>
    <row r="171" spans="1:23" ht="255" x14ac:dyDescent="0.2">
      <c r="A171">
        <v>3216</v>
      </c>
      <c r="B171" s="11" t="s">
        <v>414</v>
      </c>
      <c r="C171" s="11" t="s">
        <v>415</v>
      </c>
      <c r="D171" s="12">
        <v>2000</v>
      </c>
      <c r="E171" s="13">
        <v>2001</v>
      </c>
      <c r="F171" t="s">
        <v>7</v>
      </c>
      <c r="G171" t="s">
        <v>66</v>
      </c>
      <c r="H171" t="s">
        <v>67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68</v>
      </c>
      <c r="O171">
        <v>100</v>
      </c>
      <c r="P171">
        <v>57.17</v>
      </c>
      <c r="Q171" t="s">
        <v>1</v>
      </c>
      <c r="R171" t="s">
        <v>69</v>
      </c>
      <c r="S171" s="14">
        <v>42165.462627314817</v>
      </c>
      <c r="T171" s="14">
        <v>42196.604166666672</v>
      </c>
      <c r="U171" t="s">
        <v>16</v>
      </c>
      <c r="V171" t="s">
        <v>17</v>
      </c>
      <c r="W171">
        <v>2015</v>
      </c>
    </row>
    <row r="172" spans="1:23" ht="170" x14ac:dyDescent="0.2">
      <c r="A172">
        <v>3217</v>
      </c>
      <c r="B172" s="11" t="s">
        <v>416</v>
      </c>
      <c r="C172" s="11" t="s">
        <v>417</v>
      </c>
      <c r="D172" s="12">
        <v>4500</v>
      </c>
      <c r="E172" s="13">
        <v>5221</v>
      </c>
      <c r="F172" t="s">
        <v>7</v>
      </c>
      <c r="G172" t="s">
        <v>72</v>
      </c>
      <c r="H172" t="s">
        <v>73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68</v>
      </c>
      <c r="O172">
        <v>116</v>
      </c>
      <c r="P172">
        <v>50.2</v>
      </c>
      <c r="Q172" t="s">
        <v>1</v>
      </c>
      <c r="R172" t="s">
        <v>69</v>
      </c>
      <c r="S172" s="14">
        <v>42648.546111111107</v>
      </c>
      <c r="T172" s="14">
        <v>42678.546111111107</v>
      </c>
      <c r="U172" t="s">
        <v>20</v>
      </c>
      <c r="V172" t="s">
        <v>21</v>
      </c>
      <c r="W172">
        <v>2016</v>
      </c>
    </row>
    <row r="173" spans="1:23" ht="255" x14ac:dyDescent="0.2">
      <c r="A173">
        <v>3218</v>
      </c>
      <c r="B173" s="11" t="s">
        <v>418</v>
      </c>
      <c r="C173" s="11" t="s">
        <v>419</v>
      </c>
      <c r="D173" s="12">
        <v>12000</v>
      </c>
      <c r="E173" s="13">
        <v>12252</v>
      </c>
      <c r="F173" t="s">
        <v>7</v>
      </c>
      <c r="G173" t="s">
        <v>66</v>
      </c>
      <c r="H173" t="s">
        <v>67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68</v>
      </c>
      <c r="O173">
        <v>102</v>
      </c>
      <c r="P173">
        <v>66.59</v>
      </c>
      <c r="Q173" t="s">
        <v>1</v>
      </c>
      <c r="R173" t="s">
        <v>69</v>
      </c>
      <c r="S173" s="14">
        <v>41971.002152777779</v>
      </c>
      <c r="T173" s="14">
        <v>42004</v>
      </c>
      <c r="U173" t="s">
        <v>21</v>
      </c>
      <c r="V173" t="s">
        <v>22</v>
      </c>
      <c r="W173">
        <v>2014</v>
      </c>
    </row>
    <row r="174" spans="1:23" ht="153" x14ac:dyDescent="0.2">
      <c r="A174">
        <v>3219</v>
      </c>
      <c r="B174" s="11" t="s">
        <v>420</v>
      </c>
      <c r="C174" s="11" t="s">
        <v>421</v>
      </c>
      <c r="D174" s="12">
        <v>20000</v>
      </c>
      <c r="E174" s="13">
        <v>20022</v>
      </c>
      <c r="F174" t="s">
        <v>7</v>
      </c>
      <c r="G174" t="s">
        <v>72</v>
      </c>
      <c r="H174" t="s">
        <v>73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68</v>
      </c>
      <c r="O174">
        <v>100</v>
      </c>
      <c r="P174">
        <v>168.25</v>
      </c>
      <c r="Q174" t="s">
        <v>1</v>
      </c>
      <c r="R174" t="s">
        <v>69</v>
      </c>
      <c r="S174" s="14">
        <v>42050.983182870375</v>
      </c>
      <c r="T174" s="14">
        <v>42085.941516203704</v>
      </c>
      <c r="U174" t="s">
        <v>12</v>
      </c>
      <c r="V174" t="s">
        <v>13</v>
      </c>
      <c r="W174">
        <v>2015</v>
      </c>
    </row>
    <row r="175" spans="1:23" ht="119" x14ac:dyDescent="0.2">
      <c r="A175">
        <v>3220</v>
      </c>
      <c r="B175" s="11" t="s">
        <v>422</v>
      </c>
      <c r="C175" s="11" t="s">
        <v>423</v>
      </c>
      <c r="D175" s="12">
        <v>15000</v>
      </c>
      <c r="E175" s="13">
        <v>15126</v>
      </c>
      <c r="F175" t="s">
        <v>7</v>
      </c>
      <c r="G175" t="s">
        <v>72</v>
      </c>
      <c r="H175" t="s">
        <v>73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68</v>
      </c>
      <c r="O175">
        <v>101</v>
      </c>
      <c r="P175">
        <v>256.37</v>
      </c>
      <c r="Q175" t="s">
        <v>1</v>
      </c>
      <c r="R175" t="s">
        <v>69</v>
      </c>
      <c r="S175" s="14">
        <v>42772.833379629628</v>
      </c>
      <c r="T175" s="14">
        <v>42806.875</v>
      </c>
      <c r="U175" t="s">
        <v>12</v>
      </c>
      <c r="V175" t="s">
        <v>13</v>
      </c>
      <c r="W175">
        <v>2017</v>
      </c>
    </row>
    <row r="176" spans="1:23" ht="238" x14ac:dyDescent="0.2">
      <c r="A176">
        <v>3221</v>
      </c>
      <c r="B176" s="11" t="s">
        <v>424</v>
      </c>
      <c r="C176" s="11" t="s">
        <v>425</v>
      </c>
      <c r="D176" s="12">
        <v>4000</v>
      </c>
      <c r="E176" s="13">
        <v>4137</v>
      </c>
      <c r="F176" t="s">
        <v>7</v>
      </c>
      <c r="G176" t="s">
        <v>66</v>
      </c>
      <c r="H176" t="s">
        <v>67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68</v>
      </c>
      <c r="O176">
        <v>103</v>
      </c>
      <c r="P176">
        <v>36.61</v>
      </c>
      <c r="Q176" t="s">
        <v>1</v>
      </c>
      <c r="R176" t="s">
        <v>69</v>
      </c>
      <c r="S176" s="14">
        <v>42155.696793981479</v>
      </c>
      <c r="T176" s="14">
        <v>42190.696793981479</v>
      </c>
      <c r="U176" t="s">
        <v>15</v>
      </c>
      <c r="V176" t="s">
        <v>17</v>
      </c>
      <c r="W176">
        <v>2015</v>
      </c>
    </row>
    <row r="177" spans="1:23" ht="170" x14ac:dyDescent="0.2">
      <c r="A177">
        <v>3222</v>
      </c>
      <c r="B177" s="11" t="s">
        <v>426</v>
      </c>
      <c r="C177" s="11" t="s">
        <v>427</v>
      </c>
      <c r="D177" s="12">
        <v>2500</v>
      </c>
      <c r="E177" s="13">
        <v>3120</v>
      </c>
      <c r="F177" t="s">
        <v>7</v>
      </c>
      <c r="G177" t="s">
        <v>72</v>
      </c>
      <c r="H177" t="s">
        <v>73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68</v>
      </c>
      <c r="O177">
        <v>125</v>
      </c>
      <c r="P177">
        <v>37.14</v>
      </c>
      <c r="Q177" t="s">
        <v>1</v>
      </c>
      <c r="R177" t="s">
        <v>69</v>
      </c>
      <c r="S177" s="14">
        <v>42270.582141203704</v>
      </c>
      <c r="T177" s="14">
        <v>42301.895138888889</v>
      </c>
      <c r="U177" t="s">
        <v>19</v>
      </c>
      <c r="V177" t="s">
        <v>20</v>
      </c>
      <c r="W177">
        <v>2015</v>
      </c>
    </row>
    <row r="178" spans="1:23" ht="170" x14ac:dyDescent="0.2">
      <c r="A178">
        <v>3223</v>
      </c>
      <c r="B178" s="11" t="s">
        <v>428</v>
      </c>
      <c r="C178" s="11" t="s">
        <v>429</v>
      </c>
      <c r="D178" s="12">
        <v>3100</v>
      </c>
      <c r="E178" s="13">
        <v>3395</v>
      </c>
      <c r="F178" t="s">
        <v>7</v>
      </c>
      <c r="G178" t="s">
        <v>72</v>
      </c>
      <c r="H178" t="s">
        <v>73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68</v>
      </c>
      <c r="O178">
        <v>110</v>
      </c>
      <c r="P178">
        <v>45.88</v>
      </c>
      <c r="Q178" t="s">
        <v>1</v>
      </c>
      <c r="R178" t="s">
        <v>69</v>
      </c>
      <c r="S178" s="14">
        <v>42206.835370370376</v>
      </c>
      <c r="T178" s="14">
        <v>42236.835370370376</v>
      </c>
      <c r="U178" t="s">
        <v>17</v>
      </c>
      <c r="V178" t="s">
        <v>18</v>
      </c>
      <c r="W178">
        <v>2015</v>
      </c>
    </row>
    <row r="179" spans="1:23" ht="255" x14ac:dyDescent="0.2">
      <c r="A179">
        <v>3224</v>
      </c>
      <c r="B179" s="11" t="s">
        <v>430</v>
      </c>
      <c r="C179" s="11" t="s">
        <v>431</v>
      </c>
      <c r="D179" s="12">
        <v>30000</v>
      </c>
      <c r="E179" s="13">
        <v>30610</v>
      </c>
      <c r="F179" t="s">
        <v>7</v>
      </c>
      <c r="G179" t="s">
        <v>72</v>
      </c>
      <c r="H179" t="s">
        <v>73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68</v>
      </c>
      <c r="O179">
        <v>102</v>
      </c>
      <c r="P179">
        <v>141.71</v>
      </c>
      <c r="Q179" t="s">
        <v>1</v>
      </c>
      <c r="R179" t="s">
        <v>69</v>
      </c>
      <c r="S179" s="14">
        <v>42697.850844907407</v>
      </c>
      <c r="T179" s="14">
        <v>42745.208333333328</v>
      </c>
      <c r="U179" t="s">
        <v>21</v>
      </c>
      <c r="V179" t="s">
        <v>11</v>
      </c>
      <c r="W179">
        <v>2016</v>
      </c>
    </row>
    <row r="180" spans="1:23" ht="238" x14ac:dyDescent="0.2">
      <c r="A180">
        <v>3225</v>
      </c>
      <c r="B180" s="11" t="s">
        <v>432</v>
      </c>
      <c r="C180" s="11" t="s">
        <v>433</v>
      </c>
      <c r="D180" s="12">
        <v>2000</v>
      </c>
      <c r="E180" s="13">
        <v>2047</v>
      </c>
      <c r="F180" t="s">
        <v>7</v>
      </c>
      <c r="G180" t="s">
        <v>72</v>
      </c>
      <c r="H180" t="s">
        <v>73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68</v>
      </c>
      <c r="O180">
        <v>102</v>
      </c>
      <c r="P180">
        <v>52.49</v>
      </c>
      <c r="Q180" t="s">
        <v>1</v>
      </c>
      <c r="R180" t="s">
        <v>69</v>
      </c>
      <c r="S180" s="14">
        <v>42503.559467592597</v>
      </c>
      <c r="T180" s="14">
        <v>42524.875</v>
      </c>
      <c r="U180" t="s">
        <v>15</v>
      </c>
      <c r="V180" t="s">
        <v>16</v>
      </c>
      <c r="W180">
        <v>2016</v>
      </c>
    </row>
    <row r="181" spans="1:23" ht="221" x14ac:dyDescent="0.2">
      <c r="A181">
        <v>3226</v>
      </c>
      <c r="B181" s="11" t="s">
        <v>434</v>
      </c>
      <c r="C181" s="11" t="s">
        <v>435</v>
      </c>
      <c r="D181" s="12">
        <v>1200</v>
      </c>
      <c r="E181" s="13">
        <v>1250</v>
      </c>
      <c r="F181" t="s">
        <v>7</v>
      </c>
      <c r="G181" t="s">
        <v>66</v>
      </c>
      <c r="H181" t="s">
        <v>67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68</v>
      </c>
      <c r="O181">
        <v>104</v>
      </c>
      <c r="P181">
        <v>59.52</v>
      </c>
      <c r="Q181" t="s">
        <v>1</v>
      </c>
      <c r="R181" t="s">
        <v>69</v>
      </c>
      <c r="S181" s="14">
        <v>42277.583472222221</v>
      </c>
      <c r="T181" s="14">
        <v>42307.583472222221</v>
      </c>
      <c r="U181" t="s">
        <v>19</v>
      </c>
      <c r="V181" t="s">
        <v>20</v>
      </c>
      <c r="W181">
        <v>2015</v>
      </c>
    </row>
    <row r="182" spans="1:23" ht="255" x14ac:dyDescent="0.2">
      <c r="A182">
        <v>3227</v>
      </c>
      <c r="B182" s="11" t="s">
        <v>436</v>
      </c>
      <c r="C182" s="11" t="s">
        <v>437</v>
      </c>
      <c r="D182" s="12">
        <v>1200</v>
      </c>
      <c r="E182" s="13">
        <v>1500</v>
      </c>
      <c r="F182" t="s">
        <v>7</v>
      </c>
      <c r="G182" t="s">
        <v>66</v>
      </c>
      <c r="H182" t="s">
        <v>67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68</v>
      </c>
      <c r="O182">
        <v>125</v>
      </c>
      <c r="P182">
        <v>50</v>
      </c>
      <c r="Q182" t="s">
        <v>1</v>
      </c>
      <c r="R182" t="s">
        <v>69</v>
      </c>
      <c r="S182" s="14">
        <v>42722.882361111115</v>
      </c>
      <c r="T182" s="14">
        <v>42752.882361111115</v>
      </c>
      <c r="U182" t="s">
        <v>22</v>
      </c>
      <c r="V182" t="s">
        <v>11</v>
      </c>
      <c r="W182">
        <v>2016</v>
      </c>
    </row>
    <row r="183" spans="1:23" ht="85" x14ac:dyDescent="0.2">
      <c r="A183">
        <v>3228</v>
      </c>
      <c r="B183" s="11" t="s">
        <v>438</v>
      </c>
      <c r="C183" s="11" t="s">
        <v>439</v>
      </c>
      <c r="D183" s="12">
        <v>7000</v>
      </c>
      <c r="E183" s="13">
        <v>7164</v>
      </c>
      <c r="F183" t="s">
        <v>7</v>
      </c>
      <c r="G183" t="s">
        <v>72</v>
      </c>
      <c r="H183" t="s">
        <v>73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68</v>
      </c>
      <c r="O183">
        <v>102</v>
      </c>
      <c r="P183">
        <v>193.62</v>
      </c>
      <c r="Q183" t="s">
        <v>1</v>
      </c>
      <c r="R183" t="s">
        <v>69</v>
      </c>
      <c r="S183" s="14">
        <v>42323.70930555556</v>
      </c>
      <c r="T183" s="14">
        <v>42355.207638888889</v>
      </c>
      <c r="U183" t="s">
        <v>21</v>
      </c>
      <c r="V183" t="s">
        <v>22</v>
      </c>
      <c r="W183">
        <v>2015</v>
      </c>
    </row>
    <row r="184" spans="1:23" ht="204" x14ac:dyDescent="0.2">
      <c r="A184">
        <v>3229</v>
      </c>
      <c r="B184" s="11" t="s">
        <v>440</v>
      </c>
      <c r="C184" s="11" t="s">
        <v>441</v>
      </c>
      <c r="D184" s="12">
        <v>20000</v>
      </c>
      <c r="E184" s="13">
        <v>21573</v>
      </c>
      <c r="F184" t="s">
        <v>7</v>
      </c>
      <c r="G184" t="s">
        <v>72</v>
      </c>
      <c r="H184" t="s">
        <v>73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68</v>
      </c>
      <c r="O184">
        <v>108</v>
      </c>
      <c r="P184">
        <v>106.8</v>
      </c>
      <c r="Q184" t="s">
        <v>1</v>
      </c>
      <c r="R184" t="s">
        <v>69</v>
      </c>
      <c r="S184" s="14">
        <v>41933.291643518518</v>
      </c>
      <c r="T184" s="14">
        <v>41963.333310185189</v>
      </c>
      <c r="U184" t="s">
        <v>20</v>
      </c>
      <c r="V184" t="s">
        <v>21</v>
      </c>
      <c r="W184">
        <v>2014</v>
      </c>
    </row>
    <row r="185" spans="1:23" ht="221" x14ac:dyDescent="0.2">
      <c r="A185">
        <v>3230</v>
      </c>
      <c r="B185" s="11" t="s">
        <v>442</v>
      </c>
      <c r="C185" s="11" t="s">
        <v>443</v>
      </c>
      <c r="D185" s="12">
        <v>2600</v>
      </c>
      <c r="E185" s="13">
        <v>2857</v>
      </c>
      <c r="F185" t="s">
        <v>7</v>
      </c>
      <c r="G185" t="s">
        <v>72</v>
      </c>
      <c r="H185" t="s">
        <v>73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68</v>
      </c>
      <c r="O185">
        <v>110</v>
      </c>
      <c r="P185">
        <v>77.22</v>
      </c>
      <c r="Q185" t="s">
        <v>1</v>
      </c>
      <c r="R185" t="s">
        <v>69</v>
      </c>
      <c r="S185" s="14">
        <v>41898.168125000004</v>
      </c>
      <c r="T185" s="14">
        <v>41913.165972222225</v>
      </c>
      <c r="U185" t="s">
        <v>19</v>
      </c>
      <c r="V185" t="s">
        <v>20</v>
      </c>
      <c r="W185">
        <v>2014</v>
      </c>
    </row>
    <row r="186" spans="1:23" ht="204" x14ac:dyDescent="0.2">
      <c r="A186">
        <v>3231</v>
      </c>
      <c r="B186" s="11" t="s">
        <v>444</v>
      </c>
      <c r="C186" s="11" t="s">
        <v>445</v>
      </c>
      <c r="D186" s="12">
        <v>1000</v>
      </c>
      <c r="E186" s="13">
        <v>1610</v>
      </c>
      <c r="F186" t="s">
        <v>7</v>
      </c>
      <c r="G186" t="s">
        <v>72</v>
      </c>
      <c r="H186" t="s">
        <v>73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68</v>
      </c>
      <c r="O186">
        <v>161</v>
      </c>
      <c r="P186">
        <v>57.5</v>
      </c>
      <c r="Q186" t="s">
        <v>1</v>
      </c>
      <c r="R186" t="s">
        <v>69</v>
      </c>
      <c r="S186" s="14">
        <v>42446.943831018521</v>
      </c>
      <c r="T186" s="14">
        <v>42476.943831018521</v>
      </c>
      <c r="U186" t="s">
        <v>13</v>
      </c>
      <c r="V186" t="s">
        <v>14</v>
      </c>
      <c r="W186">
        <v>2016</v>
      </c>
    </row>
    <row r="187" spans="1:23" ht="238" x14ac:dyDescent="0.2">
      <c r="A187">
        <v>3232</v>
      </c>
      <c r="B187" s="11" t="s">
        <v>446</v>
      </c>
      <c r="C187" s="11" t="s">
        <v>447</v>
      </c>
      <c r="D187" s="12">
        <v>1000</v>
      </c>
      <c r="E187" s="13">
        <v>1312</v>
      </c>
      <c r="F187" t="s">
        <v>7</v>
      </c>
      <c r="G187" t="s">
        <v>72</v>
      </c>
      <c r="H187" t="s">
        <v>73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68</v>
      </c>
      <c r="O187">
        <v>131</v>
      </c>
      <c r="P187">
        <v>50.46</v>
      </c>
      <c r="Q187" t="s">
        <v>1</v>
      </c>
      <c r="R187" t="s">
        <v>69</v>
      </c>
      <c r="S187" s="14">
        <v>42463.81385416667</v>
      </c>
      <c r="T187" s="14">
        <v>42494.165972222225</v>
      </c>
      <c r="U187" t="s">
        <v>14</v>
      </c>
      <c r="V187" t="s">
        <v>15</v>
      </c>
      <c r="W187">
        <v>2016</v>
      </c>
    </row>
    <row r="188" spans="1:23" ht="221" x14ac:dyDescent="0.2">
      <c r="A188">
        <v>3233</v>
      </c>
      <c r="B188" s="11" t="s">
        <v>448</v>
      </c>
      <c r="C188" s="11" t="s">
        <v>449</v>
      </c>
      <c r="D188" s="12">
        <v>5000</v>
      </c>
      <c r="E188" s="13">
        <v>5940</v>
      </c>
      <c r="F188" t="s">
        <v>7</v>
      </c>
      <c r="G188" t="s">
        <v>72</v>
      </c>
      <c r="H188" t="s">
        <v>73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68</v>
      </c>
      <c r="O188">
        <v>119</v>
      </c>
      <c r="P188">
        <v>97.38</v>
      </c>
      <c r="Q188" t="s">
        <v>1</v>
      </c>
      <c r="R188" t="s">
        <v>69</v>
      </c>
      <c r="S188" s="14">
        <v>42766.805034722223</v>
      </c>
      <c r="T188" s="14">
        <v>42796.805034722223</v>
      </c>
      <c r="U188" t="s">
        <v>11</v>
      </c>
      <c r="V188" t="s">
        <v>13</v>
      </c>
      <c r="W188">
        <v>2017</v>
      </c>
    </row>
    <row r="189" spans="1:23" ht="238" x14ac:dyDescent="0.2">
      <c r="A189">
        <v>3234</v>
      </c>
      <c r="B189" s="11" t="s">
        <v>450</v>
      </c>
      <c r="C189" s="11" t="s">
        <v>451</v>
      </c>
      <c r="D189" s="12">
        <v>4000</v>
      </c>
      <c r="E189" s="13">
        <v>4015.71</v>
      </c>
      <c r="F189" t="s">
        <v>7</v>
      </c>
      <c r="G189" t="s">
        <v>66</v>
      </c>
      <c r="H189" t="s">
        <v>67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68</v>
      </c>
      <c r="O189">
        <v>100</v>
      </c>
      <c r="P189">
        <v>34.92</v>
      </c>
      <c r="Q189" t="s">
        <v>1</v>
      </c>
      <c r="R189" t="s">
        <v>69</v>
      </c>
      <c r="S189" s="14">
        <v>42734.789444444439</v>
      </c>
      <c r="T189" s="14">
        <v>42767.979861111111</v>
      </c>
      <c r="U189" t="s">
        <v>22</v>
      </c>
      <c r="V189" t="s">
        <v>12</v>
      </c>
      <c r="W189">
        <v>2016</v>
      </c>
    </row>
    <row r="190" spans="1:23" ht="255" x14ac:dyDescent="0.2">
      <c r="A190">
        <v>3235</v>
      </c>
      <c r="B190" s="11" t="s">
        <v>452</v>
      </c>
      <c r="C190" s="11" t="s">
        <v>453</v>
      </c>
      <c r="D190" s="12">
        <v>15000</v>
      </c>
      <c r="E190" s="13">
        <v>15481</v>
      </c>
      <c r="F190" t="s">
        <v>7</v>
      </c>
      <c r="G190" t="s">
        <v>72</v>
      </c>
      <c r="H190" t="s">
        <v>73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68</v>
      </c>
      <c r="O190">
        <v>103</v>
      </c>
      <c r="P190">
        <v>85.53</v>
      </c>
      <c r="Q190" t="s">
        <v>1</v>
      </c>
      <c r="R190" t="s">
        <v>69</v>
      </c>
      <c r="S190" s="14">
        <v>42522.347812499997</v>
      </c>
      <c r="T190" s="14">
        <v>42552.347812499997</v>
      </c>
      <c r="U190" t="s">
        <v>16</v>
      </c>
      <c r="V190" t="s">
        <v>17</v>
      </c>
      <c r="W190">
        <v>2016</v>
      </c>
    </row>
    <row r="191" spans="1:23" ht="255" x14ac:dyDescent="0.2">
      <c r="A191">
        <v>3236</v>
      </c>
      <c r="B191" s="11" t="s">
        <v>454</v>
      </c>
      <c r="C191" s="11" t="s">
        <v>455</v>
      </c>
      <c r="D191" s="12">
        <v>20000</v>
      </c>
      <c r="E191" s="13">
        <v>20120</v>
      </c>
      <c r="F191" t="s">
        <v>7</v>
      </c>
      <c r="G191" t="s">
        <v>72</v>
      </c>
      <c r="H191" t="s">
        <v>73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68</v>
      </c>
      <c r="O191">
        <v>101</v>
      </c>
      <c r="P191">
        <v>182.91</v>
      </c>
      <c r="Q191" t="s">
        <v>1</v>
      </c>
      <c r="R191" t="s">
        <v>69</v>
      </c>
      <c r="S191" s="14">
        <v>42702.917048611111</v>
      </c>
      <c r="T191" s="14">
        <v>42732.917048611111</v>
      </c>
      <c r="U191" t="s">
        <v>21</v>
      </c>
      <c r="V191" t="s">
        <v>22</v>
      </c>
      <c r="W191">
        <v>2016</v>
      </c>
    </row>
    <row r="192" spans="1:23" ht="136" x14ac:dyDescent="0.2">
      <c r="A192">
        <v>3237</v>
      </c>
      <c r="B192" s="11" t="s">
        <v>456</v>
      </c>
      <c r="C192" s="11" t="s">
        <v>457</v>
      </c>
      <c r="D192" s="12">
        <v>35000</v>
      </c>
      <c r="E192" s="13">
        <v>35275.64</v>
      </c>
      <c r="F192" t="s">
        <v>7</v>
      </c>
      <c r="G192" t="s">
        <v>72</v>
      </c>
      <c r="H192" t="s">
        <v>73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68</v>
      </c>
      <c r="O192">
        <v>101</v>
      </c>
      <c r="P192">
        <v>131.13999999999999</v>
      </c>
      <c r="Q192" t="s">
        <v>1</v>
      </c>
      <c r="R192" t="s">
        <v>69</v>
      </c>
      <c r="S192" s="14">
        <v>42252.474351851852</v>
      </c>
      <c r="T192" s="14">
        <v>42276.165972222225</v>
      </c>
      <c r="U192" t="s">
        <v>19</v>
      </c>
      <c r="V192" t="s">
        <v>19</v>
      </c>
      <c r="W192">
        <v>2015</v>
      </c>
    </row>
    <row r="193" spans="1:23" ht="238" x14ac:dyDescent="0.2">
      <c r="A193">
        <v>3238</v>
      </c>
      <c r="B193" s="11" t="s">
        <v>458</v>
      </c>
      <c r="C193" s="11" t="s">
        <v>459</v>
      </c>
      <c r="D193" s="12">
        <v>2800</v>
      </c>
      <c r="E193" s="13">
        <v>3145</v>
      </c>
      <c r="F193" t="s">
        <v>7</v>
      </c>
      <c r="G193" t="s">
        <v>66</v>
      </c>
      <c r="H193" t="s">
        <v>67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68</v>
      </c>
      <c r="O193">
        <v>112</v>
      </c>
      <c r="P193">
        <v>39.81</v>
      </c>
      <c r="Q193" t="s">
        <v>1</v>
      </c>
      <c r="R193" t="s">
        <v>69</v>
      </c>
      <c r="S193" s="14">
        <v>42156.510393518518</v>
      </c>
      <c r="T193" s="14">
        <v>42186.510393518518</v>
      </c>
      <c r="U193" t="s">
        <v>16</v>
      </c>
      <c r="V193" t="s">
        <v>17</v>
      </c>
      <c r="W193">
        <v>2015</v>
      </c>
    </row>
    <row r="194" spans="1:23" ht="255" x14ac:dyDescent="0.2">
      <c r="A194">
        <v>3239</v>
      </c>
      <c r="B194" s="11" t="s">
        <v>460</v>
      </c>
      <c r="C194" s="11" t="s">
        <v>461</v>
      </c>
      <c r="D194" s="12">
        <v>5862</v>
      </c>
      <c r="E194" s="13">
        <v>6208.98</v>
      </c>
      <c r="F194" t="s">
        <v>7</v>
      </c>
      <c r="G194" t="s">
        <v>66</v>
      </c>
      <c r="H194" t="s">
        <v>67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68</v>
      </c>
      <c r="O194">
        <v>106</v>
      </c>
      <c r="P194">
        <v>59.7</v>
      </c>
      <c r="Q194" t="s">
        <v>1</v>
      </c>
      <c r="R194" t="s">
        <v>69</v>
      </c>
      <c r="S194" s="14">
        <v>42278.089039351849</v>
      </c>
      <c r="T194" s="14">
        <v>42302.999305555553</v>
      </c>
      <c r="U194" t="s">
        <v>20</v>
      </c>
      <c r="V194" t="s">
        <v>20</v>
      </c>
      <c r="W194">
        <v>2015</v>
      </c>
    </row>
    <row r="195" spans="1:23" ht="238" x14ac:dyDescent="0.2">
      <c r="A195">
        <v>3240</v>
      </c>
      <c r="B195" s="11" t="s">
        <v>462</v>
      </c>
      <c r="C195" s="11" t="s">
        <v>463</v>
      </c>
      <c r="D195" s="12">
        <v>3000</v>
      </c>
      <c r="E195" s="13">
        <v>3017</v>
      </c>
      <c r="F195" t="s">
        <v>7</v>
      </c>
      <c r="G195" t="s">
        <v>66</v>
      </c>
      <c r="H195" t="s">
        <v>67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68</v>
      </c>
      <c r="O195">
        <v>101</v>
      </c>
      <c r="P195">
        <v>88.74</v>
      </c>
      <c r="Q195" t="s">
        <v>1</v>
      </c>
      <c r="R195" t="s">
        <v>69</v>
      </c>
      <c r="S195" s="14">
        <v>42754.693842592591</v>
      </c>
      <c r="T195" s="14">
        <v>42782.958333333328</v>
      </c>
      <c r="U195" t="s">
        <v>11</v>
      </c>
      <c r="V195" t="s">
        <v>12</v>
      </c>
      <c r="W195">
        <v>2017</v>
      </c>
    </row>
    <row r="196" spans="1:23" ht="255" x14ac:dyDescent="0.2">
      <c r="A196">
        <v>3241</v>
      </c>
      <c r="B196" s="11" t="s">
        <v>464</v>
      </c>
      <c r="C196" s="11" t="s">
        <v>465</v>
      </c>
      <c r="D196" s="12">
        <v>8500</v>
      </c>
      <c r="E196" s="13">
        <v>9801</v>
      </c>
      <c r="F196" t="s">
        <v>7</v>
      </c>
      <c r="G196" t="s">
        <v>72</v>
      </c>
      <c r="H196" t="s">
        <v>73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68</v>
      </c>
      <c r="O196">
        <v>115</v>
      </c>
      <c r="P196">
        <v>58.69</v>
      </c>
      <c r="Q196" t="s">
        <v>1</v>
      </c>
      <c r="R196" t="s">
        <v>69</v>
      </c>
      <c r="S196" s="14">
        <v>41893.324884259258</v>
      </c>
      <c r="T196" s="14">
        <v>41926.290972222225</v>
      </c>
      <c r="U196" t="s">
        <v>19</v>
      </c>
      <c r="V196" t="s">
        <v>20</v>
      </c>
      <c r="W196">
        <v>2014</v>
      </c>
    </row>
    <row r="197" spans="1:23" ht="119" x14ac:dyDescent="0.2">
      <c r="A197">
        <v>3242</v>
      </c>
      <c r="B197" s="11" t="s">
        <v>466</v>
      </c>
      <c r="C197" s="11" t="s">
        <v>467</v>
      </c>
      <c r="D197" s="12">
        <v>10000</v>
      </c>
      <c r="E197" s="13">
        <v>12730.42</v>
      </c>
      <c r="F197" t="s">
        <v>7</v>
      </c>
      <c r="G197" t="s">
        <v>72</v>
      </c>
      <c r="H197" t="s">
        <v>73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68</v>
      </c>
      <c r="O197">
        <v>127</v>
      </c>
      <c r="P197">
        <v>69.569999999999993</v>
      </c>
      <c r="Q197" t="s">
        <v>1</v>
      </c>
      <c r="R197" t="s">
        <v>69</v>
      </c>
      <c r="S197" s="14">
        <v>41871.755694444444</v>
      </c>
      <c r="T197" s="14">
        <v>41901.755694444444</v>
      </c>
      <c r="U197" t="s">
        <v>18</v>
      </c>
      <c r="V197" t="s">
        <v>19</v>
      </c>
      <c r="W197">
        <v>2014</v>
      </c>
    </row>
    <row r="198" spans="1:23" ht="255" x14ac:dyDescent="0.2">
      <c r="A198">
        <v>3243</v>
      </c>
      <c r="B198" s="11" t="s">
        <v>468</v>
      </c>
      <c r="C198" s="11" t="s">
        <v>469</v>
      </c>
      <c r="D198" s="12">
        <v>8000</v>
      </c>
      <c r="E198" s="13">
        <v>8227</v>
      </c>
      <c r="F198" t="s">
        <v>7</v>
      </c>
      <c r="G198" t="s">
        <v>72</v>
      </c>
      <c r="H198" t="s">
        <v>73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68</v>
      </c>
      <c r="O198">
        <v>103</v>
      </c>
      <c r="P198">
        <v>115.87</v>
      </c>
      <c r="Q198" t="s">
        <v>1</v>
      </c>
      <c r="R198" t="s">
        <v>69</v>
      </c>
      <c r="S198" s="14">
        <v>42262.096782407403</v>
      </c>
      <c r="T198" s="14">
        <v>42286</v>
      </c>
      <c r="U198" t="s">
        <v>19</v>
      </c>
      <c r="V198" t="s">
        <v>20</v>
      </c>
      <c r="W198">
        <v>2015</v>
      </c>
    </row>
    <row r="199" spans="1:23" ht="238" x14ac:dyDescent="0.2">
      <c r="A199">
        <v>3244</v>
      </c>
      <c r="B199" s="11" t="s">
        <v>470</v>
      </c>
      <c r="C199" s="11" t="s">
        <v>471</v>
      </c>
      <c r="D199" s="12">
        <v>1600</v>
      </c>
      <c r="E199" s="13">
        <v>1647</v>
      </c>
      <c r="F199" t="s">
        <v>7</v>
      </c>
      <c r="G199" t="s">
        <v>66</v>
      </c>
      <c r="H199" t="s">
        <v>67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68</v>
      </c>
      <c r="O199">
        <v>103</v>
      </c>
      <c r="P199">
        <v>23.87</v>
      </c>
      <c r="Q199" t="s">
        <v>1</v>
      </c>
      <c r="R199" t="s">
        <v>69</v>
      </c>
      <c r="S199" s="14">
        <v>42675.694236111114</v>
      </c>
      <c r="T199" s="14">
        <v>42705.735902777778</v>
      </c>
      <c r="U199" t="s">
        <v>21</v>
      </c>
      <c r="V199" t="s">
        <v>22</v>
      </c>
      <c r="W199">
        <v>2016</v>
      </c>
    </row>
    <row r="200" spans="1:23" ht="204" x14ac:dyDescent="0.2">
      <c r="A200">
        <v>3245</v>
      </c>
      <c r="B200" s="11" t="s">
        <v>472</v>
      </c>
      <c r="C200" s="11" t="s">
        <v>473</v>
      </c>
      <c r="D200" s="12">
        <v>21000</v>
      </c>
      <c r="E200" s="13">
        <v>21904</v>
      </c>
      <c r="F200" t="s">
        <v>7</v>
      </c>
      <c r="G200" t="s">
        <v>72</v>
      </c>
      <c r="H200" t="s">
        <v>73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68</v>
      </c>
      <c r="O200">
        <v>104</v>
      </c>
      <c r="P200">
        <v>81.13</v>
      </c>
      <c r="Q200" t="s">
        <v>1</v>
      </c>
      <c r="R200" t="s">
        <v>69</v>
      </c>
      <c r="S200" s="14">
        <v>42135.60020833333</v>
      </c>
      <c r="T200" s="14">
        <v>42167.083333333328</v>
      </c>
      <c r="U200" t="s">
        <v>15</v>
      </c>
      <c r="V200" t="s">
        <v>16</v>
      </c>
      <c r="W200">
        <v>2015</v>
      </c>
    </row>
    <row r="201" spans="1:23" ht="238" x14ac:dyDescent="0.2">
      <c r="A201">
        <v>3246</v>
      </c>
      <c r="B201" s="11" t="s">
        <v>474</v>
      </c>
      <c r="C201" s="11" t="s">
        <v>475</v>
      </c>
      <c r="D201" s="12">
        <v>10000</v>
      </c>
      <c r="E201" s="13">
        <v>11122</v>
      </c>
      <c r="F201" t="s">
        <v>7</v>
      </c>
      <c r="G201" t="s">
        <v>72</v>
      </c>
      <c r="H201" t="s">
        <v>73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68</v>
      </c>
      <c r="O201">
        <v>111</v>
      </c>
      <c r="P201">
        <v>57.63</v>
      </c>
      <c r="Q201" t="s">
        <v>1</v>
      </c>
      <c r="R201" t="s">
        <v>69</v>
      </c>
      <c r="S201" s="14">
        <v>42230.472222222219</v>
      </c>
      <c r="T201" s="14">
        <v>42259.165972222225</v>
      </c>
      <c r="U201" t="s">
        <v>18</v>
      </c>
      <c r="V201" t="s">
        <v>19</v>
      </c>
      <c r="W201">
        <v>2015</v>
      </c>
    </row>
    <row r="202" spans="1:23" ht="255" x14ac:dyDescent="0.2">
      <c r="A202">
        <v>3247</v>
      </c>
      <c r="B202" s="11" t="s">
        <v>476</v>
      </c>
      <c r="C202" s="11" t="s">
        <v>477</v>
      </c>
      <c r="D202" s="12">
        <v>2500</v>
      </c>
      <c r="E202" s="13">
        <v>2646.5</v>
      </c>
      <c r="F202" t="s">
        <v>7</v>
      </c>
      <c r="G202" t="s">
        <v>66</v>
      </c>
      <c r="H202" t="s">
        <v>67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68</v>
      </c>
      <c r="O202">
        <v>106</v>
      </c>
      <c r="P202">
        <v>46.43</v>
      </c>
      <c r="Q202" t="s">
        <v>1</v>
      </c>
      <c r="R202" t="s">
        <v>69</v>
      </c>
      <c r="S202" s="14">
        <v>42167.434166666666</v>
      </c>
      <c r="T202" s="14">
        <v>42197.434166666666</v>
      </c>
      <c r="U202" t="s">
        <v>16</v>
      </c>
      <c r="V202" t="s">
        <v>17</v>
      </c>
      <c r="W202">
        <v>2015</v>
      </c>
    </row>
    <row r="203" spans="1:23" ht="119" x14ac:dyDescent="0.2">
      <c r="A203">
        <v>3248</v>
      </c>
      <c r="B203" s="11" t="s">
        <v>478</v>
      </c>
      <c r="C203" s="11" t="s">
        <v>479</v>
      </c>
      <c r="D203" s="12">
        <v>12000</v>
      </c>
      <c r="E203" s="13">
        <v>12095</v>
      </c>
      <c r="F203" t="s">
        <v>7</v>
      </c>
      <c r="G203" t="s">
        <v>72</v>
      </c>
      <c r="H203" t="s">
        <v>73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68</v>
      </c>
      <c r="O203">
        <v>101</v>
      </c>
      <c r="P203">
        <v>60.48</v>
      </c>
      <c r="Q203" t="s">
        <v>1</v>
      </c>
      <c r="R203" t="s">
        <v>69</v>
      </c>
      <c r="S203" s="14">
        <v>42068.888391203705</v>
      </c>
      <c r="T203" s="14">
        <v>42098.846724537041</v>
      </c>
      <c r="U203" t="s">
        <v>13</v>
      </c>
      <c r="V203" t="s">
        <v>14</v>
      </c>
      <c r="W203">
        <v>2015</v>
      </c>
    </row>
    <row r="204" spans="1:23" ht="221" x14ac:dyDescent="0.2">
      <c r="A204">
        <v>3249</v>
      </c>
      <c r="B204" s="11" t="s">
        <v>480</v>
      </c>
      <c r="C204" s="11" t="s">
        <v>481</v>
      </c>
      <c r="D204" s="12">
        <v>5500</v>
      </c>
      <c r="E204" s="13">
        <v>5771</v>
      </c>
      <c r="F204" t="s">
        <v>7</v>
      </c>
      <c r="G204" t="s">
        <v>72</v>
      </c>
      <c r="H204" t="s">
        <v>73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68</v>
      </c>
      <c r="O204">
        <v>105</v>
      </c>
      <c r="P204">
        <v>65.58</v>
      </c>
      <c r="Q204" t="s">
        <v>1</v>
      </c>
      <c r="R204" t="s">
        <v>69</v>
      </c>
      <c r="S204" s="14">
        <v>42145.746689814812</v>
      </c>
      <c r="T204" s="14">
        <v>42175.746689814812</v>
      </c>
      <c r="U204" t="s">
        <v>15</v>
      </c>
      <c r="V204" t="s">
        <v>16</v>
      </c>
      <c r="W204">
        <v>2015</v>
      </c>
    </row>
    <row r="205" spans="1:23" ht="255" x14ac:dyDescent="0.2">
      <c r="A205">
        <v>3250</v>
      </c>
      <c r="B205" s="11" t="s">
        <v>482</v>
      </c>
      <c r="C205" s="11" t="s">
        <v>483</v>
      </c>
      <c r="D205" s="12">
        <v>25000</v>
      </c>
      <c r="E205" s="13">
        <v>25388</v>
      </c>
      <c r="F205" t="s">
        <v>7</v>
      </c>
      <c r="G205" t="s">
        <v>72</v>
      </c>
      <c r="H205" t="s">
        <v>73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68</v>
      </c>
      <c r="O205">
        <v>102</v>
      </c>
      <c r="P205">
        <v>119.19</v>
      </c>
      <c r="Q205" t="s">
        <v>1</v>
      </c>
      <c r="R205" t="s">
        <v>69</v>
      </c>
      <c r="S205" s="14">
        <v>41918.742175925923</v>
      </c>
      <c r="T205" s="14">
        <v>41948.783842592595</v>
      </c>
      <c r="U205" t="s">
        <v>20</v>
      </c>
      <c r="V205" t="s">
        <v>21</v>
      </c>
      <c r="W205">
        <v>2014</v>
      </c>
    </row>
    <row r="206" spans="1:23" ht="238" x14ac:dyDescent="0.2">
      <c r="A206">
        <v>3251</v>
      </c>
      <c r="B206" s="11" t="s">
        <v>484</v>
      </c>
      <c r="C206" s="11" t="s">
        <v>485</v>
      </c>
      <c r="D206" s="12">
        <v>1500</v>
      </c>
      <c r="E206" s="13">
        <v>1661</v>
      </c>
      <c r="F206" t="s">
        <v>7</v>
      </c>
      <c r="G206" t="s">
        <v>72</v>
      </c>
      <c r="H206" t="s">
        <v>73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68</v>
      </c>
      <c r="O206">
        <v>111</v>
      </c>
      <c r="P206">
        <v>83.05</v>
      </c>
      <c r="Q206" t="s">
        <v>1</v>
      </c>
      <c r="R206" t="s">
        <v>69</v>
      </c>
      <c r="S206" s="14">
        <v>42146.731087962966</v>
      </c>
      <c r="T206" s="14">
        <v>42176.731087962966</v>
      </c>
      <c r="U206" t="s">
        <v>15</v>
      </c>
      <c r="V206" t="s">
        <v>16</v>
      </c>
      <c r="W206">
        <v>2015</v>
      </c>
    </row>
    <row r="207" spans="1:23" ht="187" x14ac:dyDescent="0.2">
      <c r="A207">
        <v>3252</v>
      </c>
      <c r="B207" s="11" t="s">
        <v>486</v>
      </c>
      <c r="C207" s="11" t="s">
        <v>487</v>
      </c>
      <c r="D207" s="12">
        <v>2250</v>
      </c>
      <c r="E207" s="13">
        <v>2876</v>
      </c>
      <c r="F207" t="s">
        <v>7</v>
      </c>
      <c r="G207" t="s">
        <v>66</v>
      </c>
      <c r="H207" t="s">
        <v>67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68</v>
      </c>
      <c r="O207">
        <v>128</v>
      </c>
      <c r="P207">
        <v>57.52</v>
      </c>
      <c r="Q207" t="s">
        <v>1</v>
      </c>
      <c r="R207" t="s">
        <v>69</v>
      </c>
      <c r="S207" s="14">
        <v>42590.472685185188</v>
      </c>
      <c r="T207" s="14">
        <v>42620.472685185188</v>
      </c>
      <c r="U207" t="s">
        <v>18</v>
      </c>
      <c r="V207" t="s">
        <v>19</v>
      </c>
      <c r="W207">
        <v>2016</v>
      </c>
    </row>
    <row r="208" spans="1:23" ht="136" x14ac:dyDescent="0.2">
      <c r="A208">
        <v>3253</v>
      </c>
      <c r="B208" s="11" t="s">
        <v>488</v>
      </c>
      <c r="C208" s="11" t="s">
        <v>489</v>
      </c>
      <c r="D208" s="12">
        <v>20000</v>
      </c>
      <c r="E208" s="13">
        <v>20365</v>
      </c>
      <c r="F208" t="s">
        <v>7</v>
      </c>
      <c r="G208" t="s">
        <v>72</v>
      </c>
      <c r="H208" t="s">
        <v>73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68</v>
      </c>
      <c r="O208">
        <v>102</v>
      </c>
      <c r="P208">
        <v>177.09</v>
      </c>
      <c r="Q208" t="s">
        <v>1</v>
      </c>
      <c r="R208" t="s">
        <v>69</v>
      </c>
      <c r="S208" s="14">
        <v>42602.576712962968</v>
      </c>
      <c r="T208" s="14">
        <v>42621.15625</v>
      </c>
      <c r="U208" t="s">
        <v>18</v>
      </c>
      <c r="V208" t="s">
        <v>19</v>
      </c>
      <c r="W208">
        <v>2016</v>
      </c>
    </row>
    <row r="209" spans="1:23" ht="221" x14ac:dyDescent="0.2">
      <c r="A209">
        <v>3254</v>
      </c>
      <c r="B209" s="11" t="s">
        <v>490</v>
      </c>
      <c r="C209" s="11" t="s">
        <v>491</v>
      </c>
      <c r="D209" s="12">
        <v>13000</v>
      </c>
      <c r="E209" s="13">
        <v>13163.5</v>
      </c>
      <c r="F209" t="s">
        <v>7</v>
      </c>
      <c r="G209" t="s">
        <v>66</v>
      </c>
      <c r="H209" t="s">
        <v>67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68</v>
      </c>
      <c r="O209">
        <v>101</v>
      </c>
      <c r="P209">
        <v>70.77</v>
      </c>
      <c r="Q209" t="s">
        <v>1</v>
      </c>
      <c r="R209" t="s">
        <v>69</v>
      </c>
      <c r="S209" s="14">
        <v>42059.085752314815</v>
      </c>
      <c r="T209" s="14">
        <v>42089.044085648144</v>
      </c>
      <c r="U209" t="s">
        <v>12</v>
      </c>
      <c r="V209" t="s">
        <v>13</v>
      </c>
      <c r="W209">
        <v>2015</v>
      </c>
    </row>
    <row r="210" spans="1:23" ht="255" x14ac:dyDescent="0.2">
      <c r="A210">
        <v>3255</v>
      </c>
      <c r="B210" s="11" t="s">
        <v>492</v>
      </c>
      <c r="C210" s="11" t="s">
        <v>493</v>
      </c>
      <c r="D210" s="12">
        <v>300</v>
      </c>
      <c r="E210" s="13">
        <v>525</v>
      </c>
      <c r="F210" t="s">
        <v>7</v>
      </c>
      <c r="G210" t="s">
        <v>66</v>
      </c>
      <c r="H210" t="s">
        <v>67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68</v>
      </c>
      <c r="O210">
        <v>175</v>
      </c>
      <c r="P210">
        <v>29.17</v>
      </c>
      <c r="Q210" t="s">
        <v>1</v>
      </c>
      <c r="R210" t="s">
        <v>69</v>
      </c>
      <c r="S210" s="14">
        <v>41889.768229166664</v>
      </c>
      <c r="T210" s="14">
        <v>41919.768229166664</v>
      </c>
      <c r="U210" t="s">
        <v>19</v>
      </c>
      <c r="V210" t="s">
        <v>20</v>
      </c>
      <c r="W210">
        <v>2014</v>
      </c>
    </row>
    <row r="211" spans="1:23" ht="204" x14ac:dyDescent="0.2">
      <c r="A211">
        <v>3256</v>
      </c>
      <c r="B211" s="11" t="s">
        <v>494</v>
      </c>
      <c r="C211" s="11" t="s">
        <v>495</v>
      </c>
      <c r="D211" s="12">
        <v>10000</v>
      </c>
      <c r="E211" s="13">
        <v>12806</v>
      </c>
      <c r="F211" t="s">
        <v>7</v>
      </c>
      <c r="G211" t="s">
        <v>72</v>
      </c>
      <c r="H211" t="s">
        <v>73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68</v>
      </c>
      <c r="O211">
        <v>128</v>
      </c>
      <c r="P211">
        <v>72.760000000000005</v>
      </c>
      <c r="Q211" t="s">
        <v>1</v>
      </c>
      <c r="R211" t="s">
        <v>69</v>
      </c>
      <c r="S211" s="14">
        <v>42144.573807870373</v>
      </c>
      <c r="T211" s="14">
        <v>42166.165972222225</v>
      </c>
      <c r="U211" t="s">
        <v>15</v>
      </c>
      <c r="V211" t="s">
        <v>16</v>
      </c>
      <c r="W211">
        <v>2015</v>
      </c>
    </row>
    <row r="212" spans="1:23" ht="238" x14ac:dyDescent="0.2">
      <c r="A212">
        <v>3257</v>
      </c>
      <c r="B212" s="11" t="s">
        <v>496</v>
      </c>
      <c r="C212" s="11" t="s">
        <v>497</v>
      </c>
      <c r="D212" s="12">
        <v>2000</v>
      </c>
      <c r="E212" s="13">
        <v>2125.9899999999998</v>
      </c>
      <c r="F212" t="s">
        <v>7</v>
      </c>
      <c r="G212" t="s">
        <v>66</v>
      </c>
      <c r="H212" t="s">
        <v>67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68</v>
      </c>
      <c r="O212">
        <v>106</v>
      </c>
      <c r="P212">
        <v>51.85</v>
      </c>
      <c r="Q212" t="s">
        <v>1</v>
      </c>
      <c r="R212" t="s">
        <v>69</v>
      </c>
      <c r="S212" s="14">
        <v>42758.559629629628</v>
      </c>
      <c r="T212" s="14">
        <v>42788.559629629628</v>
      </c>
      <c r="U212" t="s">
        <v>11</v>
      </c>
      <c r="V212" t="s">
        <v>12</v>
      </c>
      <c r="W212">
        <v>2017</v>
      </c>
    </row>
    <row r="213" spans="1:23" ht="187" x14ac:dyDescent="0.2">
      <c r="A213">
        <v>3258</v>
      </c>
      <c r="B213" s="11" t="s">
        <v>498</v>
      </c>
      <c r="C213" s="11" t="s">
        <v>499</v>
      </c>
      <c r="D213" s="12">
        <v>7000</v>
      </c>
      <c r="E213" s="13">
        <v>7365</v>
      </c>
      <c r="F213" t="s">
        <v>7</v>
      </c>
      <c r="G213" t="s">
        <v>72</v>
      </c>
      <c r="H213" t="s">
        <v>73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68</v>
      </c>
      <c r="O213">
        <v>105</v>
      </c>
      <c r="P213">
        <v>98.2</v>
      </c>
      <c r="Q213" t="s">
        <v>1</v>
      </c>
      <c r="R213" t="s">
        <v>69</v>
      </c>
      <c r="S213" s="14">
        <v>41982.887280092589</v>
      </c>
      <c r="T213" s="14">
        <v>42012.887280092589</v>
      </c>
      <c r="U213" t="s">
        <v>22</v>
      </c>
      <c r="V213" t="s">
        <v>11</v>
      </c>
      <c r="W213">
        <v>2014</v>
      </c>
    </row>
    <row r="214" spans="1:23" ht="221" x14ac:dyDescent="0.2">
      <c r="A214">
        <v>3259</v>
      </c>
      <c r="B214" s="11" t="s">
        <v>500</v>
      </c>
      <c r="C214" s="11" t="s">
        <v>501</v>
      </c>
      <c r="D214" s="12">
        <v>23000</v>
      </c>
      <c r="E214" s="13">
        <v>24418.6</v>
      </c>
      <c r="F214" t="s">
        <v>7</v>
      </c>
      <c r="G214" t="s">
        <v>72</v>
      </c>
      <c r="H214" t="s">
        <v>73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68</v>
      </c>
      <c r="O214">
        <v>106</v>
      </c>
      <c r="P214">
        <v>251.74</v>
      </c>
      <c r="Q214" t="s">
        <v>1</v>
      </c>
      <c r="R214" t="s">
        <v>69</v>
      </c>
      <c r="S214" s="14">
        <v>42614.760937500003</v>
      </c>
      <c r="T214" s="14">
        <v>42644.165972222225</v>
      </c>
      <c r="U214" t="s">
        <v>19</v>
      </c>
      <c r="V214" t="s">
        <v>20</v>
      </c>
      <c r="W214">
        <v>2016</v>
      </c>
    </row>
    <row r="215" spans="1:23" ht="204" x14ac:dyDescent="0.2">
      <c r="A215">
        <v>3260</v>
      </c>
      <c r="B215" s="11" t="s">
        <v>502</v>
      </c>
      <c r="C215" s="11" t="s">
        <v>503</v>
      </c>
      <c r="D215" s="12">
        <v>5000</v>
      </c>
      <c r="E215" s="13">
        <v>5462</v>
      </c>
      <c r="F215" t="s">
        <v>7</v>
      </c>
      <c r="G215" t="s">
        <v>72</v>
      </c>
      <c r="H215" t="s">
        <v>73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68</v>
      </c>
      <c r="O215">
        <v>109</v>
      </c>
      <c r="P215">
        <v>74.819999999999993</v>
      </c>
      <c r="Q215" t="s">
        <v>1</v>
      </c>
      <c r="R215" t="s">
        <v>69</v>
      </c>
      <c r="S215" s="14">
        <v>42303.672662037032</v>
      </c>
      <c r="T215" s="14">
        <v>42338.714328703703</v>
      </c>
      <c r="U215" t="s">
        <v>20</v>
      </c>
      <c r="V215" t="s">
        <v>21</v>
      </c>
      <c r="W215">
        <v>2015</v>
      </c>
    </row>
    <row r="216" spans="1:23" ht="221" x14ac:dyDescent="0.2">
      <c r="A216">
        <v>3261</v>
      </c>
      <c r="B216" s="11" t="s">
        <v>504</v>
      </c>
      <c r="C216" s="11" t="s">
        <v>505</v>
      </c>
      <c r="D216" s="12">
        <v>3300</v>
      </c>
      <c r="E216" s="13">
        <v>3315</v>
      </c>
      <c r="F216" t="s">
        <v>7</v>
      </c>
      <c r="G216" t="s">
        <v>72</v>
      </c>
      <c r="H216" t="s">
        <v>73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68</v>
      </c>
      <c r="O216">
        <v>100</v>
      </c>
      <c r="P216">
        <v>67.650000000000006</v>
      </c>
      <c r="Q216" t="s">
        <v>1</v>
      </c>
      <c r="R216" t="s">
        <v>69</v>
      </c>
      <c r="S216" s="14">
        <v>42171.725416666668</v>
      </c>
      <c r="T216" s="14">
        <v>42201.725416666668</v>
      </c>
      <c r="U216" t="s">
        <v>16</v>
      </c>
      <c r="V216" t="s">
        <v>17</v>
      </c>
      <c r="W216">
        <v>2015</v>
      </c>
    </row>
    <row r="217" spans="1:23" ht="153" x14ac:dyDescent="0.2">
      <c r="A217">
        <v>3262</v>
      </c>
      <c r="B217" s="11" t="s">
        <v>506</v>
      </c>
      <c r="C217" s="11" t="s">
        <v>507</v>
      </c>
      <c r="D217" s="12">
        <v>12200</v>
      </c>
      <c r="E217" s="13">
        <v>12571</v>
      </c>
      <c r="F217" t="s">
        <v>7</v>
      </c>
      <c r="G217" t="s">
        <v>72</v>
      </c>
      <c r="H217" t="s">
        <v>73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68</v>
      </c>
      <c r="O217">
        <v>103</v>
      </c>
      <c r="P217">
        <v>93.81</v>
      </c>
      <c r="Q217" t="s">
        <v>1</v>
      </c>
      <c r="R217" t="s">
        <v>69</v>
      </c>
      <c r="S217" s="14">
        <v>41964.315532407403</v>
      </c>
      <c r="T217" s="14">
        <v>41995.166666666672</v>
      </c>
      <c r="U217" t="s">
        <v>21</v>
      </c>
      <c r="V217" t="s">
        <v>22</v>
      </c>
      <c r="W217">
        <v>2014</v>
      </c>
    </row>
    <row r="218" spans="1:23" ht="153" x14ac:dyDescent="0.2">
      <c r="A218">
        <v>3263</v>
      </c>
      <c r="B218" s="11" t="s">
        <v>508</v>
      </c>
      <c r="C218" s="11" t="s">
        <v>509</v>
      </c>
      <c r="D218" s="12">
        <v>2500</v>
      </c>
      <c r="E218" s="13">
        <v>2804.16</v>
      </c>
      <c r="F218" t="s">
        <v>7</v>
      </c>
      <c r="G218" t="s">
        <v>72</v>
      </c>
      <c r="H218" t="s">
        <v>73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68</v>
      </c>
      <c r="O218">
        <v>112</v>
      </c>
      <c r="P218">
        <v>41.24</v>
      </c>
      <c r="Q218" t="s">
        <v>1</v>
      </c>
      <c r="R218" t="s">
        <v>69</v>
      </c>
      <c r="S218" s="14">
        <v>42284.516064814816</v>
      </c>
      <c r="T218" s="14">
        <v>42307.875</v>
      </c>
      <c r="U218" t="s">
        <v>20</v>
      </c>
      <c r="V218" t="s">
        <v>20</v>
      </c>
      <c r="W218">
        <v>2015</v>
      </c>
    </row>
    <row r="219" spans="1:23" ht="170" x14ac:dyDescent="0.2">
      <c r="A219">
        <v>3264</v>
      </c>
      <c r="B219" s="11" t="s">
        <v>510</v>
      </c>
      <c r="C219" s="11" t="s">
        <v>511</v>
      </c>
      <c r="D219" s="12">
        <v>2500</v>
      </c>
      <c r="E219" s="13">
        <v>2575</v>
      </c>
      <c r="F219" t="s">
        <v>7</v>
      </c>
      <c r="G219" t="s">
        <v>72</v>
      </c>
      <c r="H219" t="s">
        <v>73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68</v>
      </c>
      <c r="O219">
        <v>103</v>
      </c>
      <c r="P219">
        <v>52.55</v>
      </c>
      <c r="Q219" t="s">
        <v>1</v>
      </c>
      <c r="R219" t="s">
        <v>69</v>
      </c>
      <c r="S219" s="14">
        <v>42016.800208333334</v>
      </c>
      <c r="T219" s="14">
        <v>42032.916666666672</v>
      </c>
      <c r="U219" t="s">
        <v>11</v>
      </c>
      <c r="V219" t="s">
        <v>11</v>
      </c>
      <c r="W219">
        <v>2015</v>
      </c>
    </row>
    <row r="220" spans="1:23" ht="187" x14ac:dyDescent="0.2">
      <c r="A220">
        <v>3265</v>
      </c>
      <c r="B220" s="11" t="s">
        <v>512</v>
      </c>
      <c r="C220" s="11" t="s">
        <v>513</v>
      </c>
      <c r="D220" s="12">
        <v>2700</v>
      </c>
      <c r="E220" s="13">
        <v>4428</v>
      </c>
      <c r="F220" t="s">
        <v>7</v>
      </c>
      <c r="G220" t="s">
        <v>514</v>
      </c>
      <c r="H220" t="s">
        <v>515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68</v>
      </c>
      <c r="O220">
        <v>164</v>
      </c>
      <c r="P220">
        <v>70.290000000000006</v>
      </c>
      <c r="Q220" t="s">
        <v>1</v>
      </c>
      <c r="R220" t="s">
        <v>69</v>
      </c>
      <c r="S220" s="14">
        <v>42311.711979166663</v>
      </c>
      <c r="T220" s="14">
        <v>42341.708333333328</v>
      </c>
      <c r="U220" t="s">
        <v>21</v>
      </c>
      <c r="V220" t="s">
        <v>22</v>
      </c>
      <c r="W220">
        <v>2015</v>
      </c>
    </row>
    <row r="221" spans="1:23" ht="221" x14ac:dyDescent="0.2">
      <c r="A221">
        <v>3266</v>
      </c>
      <c r="B221" s="11" t="s">
        <v>516</v>
      </c>
      <c r="C221" s="11" t="s">
        <v>517</v>
      </c>
      <c r="D221" s="12">
        <v>6000</v>
      </c>
      <c r="E221" s="13">
        <v>7877</v>
      </c>
      <c r="F221" t="s">
        <v>7</v>
      </c>
      <c r="G221" t="s">
        <v>72</v>
      </c>
      <c r="H221" t="s">
        <v>73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68</v>
      </c>
      <c r="O221">
        <v>131</v>
      </c>
      <c r="P221">
        <v>48.33</v>
      </c>
      <c r="Q221" t="s">
        <v>1</v>
      </c>
      <c r="R221" t="s">
        <v>69</v>
      </c>
      <c r="S221" s="14">
        <v>42136.536134259266</v>
      </c>
      <c r="T221" s="14">
        <v>42167.875</v>
      </c>
      <c r="U221" t="s">
        <v>15</v>
      </c>
      <c r="V221" t="s">
        <v>16</v>
      </c>
      <c r="W221">
        <v>2015</v>
      </c>
    </row>
    <row r="222" spans="1:23" ht="238" x14ac:dyDescent="0.2">
      <c r="A222">
        <v>3267</v>
      </c>
      <c r="B222" s="11" t="s">
        <v>518</v>
      </c>
      <c r="C222" s="11" t="s">
        <v>519</v>
      </c>
      <c r="D222" s="12">
        <v>15000</v>
      </c>
      <c r="E222" s="13">
        <v>15315</v>
      </c>
      <c r="F222" t="s">
        <v>7</v>
      </c>
      <c r="G222" t="s">
        <v>72</v>
      </c>
      <c r="H222" t="s">
        <v>73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68</v>
      </c>
      <c r="O222">
        <v>102</v>
      </c>
      <c r="P222">
        <v>53.18</v>
      </c>
      <c r="Q222" t="s">
        <v>1</v>
      </c>
      <c r="R222" t="s">
        <v>69</v>
      </c>
      <c r="S222" s="14">
        <v>42172.757638888885</v>
      </c>
      <c r="T222" s="14">
        <v>42202.757638888885</v>
      </c>
      <c r="U222" t="s">
        <v>16</v>
      </c>
      <c r="V222" t="s">
        <v>17</v>
      </c>
      <c r="W222">
        <v>2015</v>
      </c>
    </row>
    <row r="223" spans="1:23" ht="255" x14ac:dyDescent="0.2">
      <c r="A223">
        <v>3268</v>
      </c>
      <c r="B223" s="11" t="s">
        <v>520</v>
      </c>
      <c r="C223" s="11" t="s">
        <v>521</v>
      </c>
      <c r="D223" s="12">
        <v>2000</v>
      </c>
      <c r="E223" s="13">
        <v>2560</v>
      </c>
      <c r="F223" t="s">
        <v>7</v>
      </c>
      <c r="G223" t="s">
        <v>72</v>
      </c>
      <c r="H223" t="s">
        <v>73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68</v>
      </c>
      <c r="O223">
        <v>128</v>
      </c>
      <c r="P223">
        <v>60.95</v>
      </c>
      <c r="Q223" t="s">
        <v>1</v>
      </c>
      <c r="R223" t="s">
        <v>69</v>
      </c>
      <c r="S223" s="14">
        <v>42590.90425925926</v>
      </c>
      <c r="T223" s="14">
        <v>42606.90425925926</v>
      </c>
      <c r="U223" t="s">
        <v>18</v>
      </c>
      <c r="V223" t="s">
        <v>18</v>
      </c>
      <c r="W223">
        <v>2016</v>
      </c>
    </row>
    <row r="224" spans="1:23" ht="255" x14ac:dyDescent="0.2">
      <c r="A224">
        <v>3269</v>
      </c>
      <c r="B224" s="11" t="s">
        <v>522</v>
      </c>
      <c r="C224" s="11" t="s">
        <v>523</v>
      </c>
      <c r="D224" s="12">
        <v>8000</v>
      </c>
      <c r="E224" s="13">
        <v>8120</v>
      </c>
      <c r="F224" t="s">
        <v>7</v>
      </c>
      <c r="G224" t="s">
        <v>66</v>
      </c>
      <c r="H224" t="s">
        <v>67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68</v>
      </c>
      <c r="O224">
        <v>102</v>
      </c>
      <c r="P224">
        <v>116</v>
      </c>
      <c r="Q224" t="s">
        <v>1</v>
      </c>
      <c r="R224" t="s">
        <v>69</v>
      </c>
      <c r="S224" s="14">
        <v>42137.395798611105</v>
      </c>
      <c r="T224" s="14">
        <v>42171.458333333328</v>
      </c>
      <c r="U224" t="s">
        <v>15</v>
      </c>
      <c r="V224" t="s">
        <v>16</v>
      </c>
      <c r="W224">
        <v>2015</v>
      </c>
    </row>
    <row r="225" spans="1:23" ht="255" x14ac:dyDescent="0.2">
      <c r="A225">
        <v>3270</v>
      </c>
      <c r="B225" s="11" t="s">
        <v>524</v>
      </c>
      <c r="C225" s="11" t="s">
        <v>525</v>
      </c>
      <c r="D225" s="12">
        <v>1800</v>
      </c>
      <c r="E225" s="13">
        <v>1830</v>
      </c>
      <c r="F225" t="s">
        <v>7</v>
      </c>
      <c r="G225" t="s">
        <v>66</v>
      </c>
      <c r="H225" t="s">
        <v>67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68</v>
      </c>
      <c r="O225">
        <v>102</v>
      </c>
      <c r="P225">
        <v>61</v>
      </c>
      <c r="Q225" t="s">
        <v>1</v>
      </c>
      <c r="R225" t="s">
        <v>69</v>
      </c>
      <c r="S225" s="14">
        <v>42167.533159722225</v>
      </c>
      <c r="T225" s="14">
        <v>42197.533159722225</v>
      </c>
      <c r="U225" t="s">
        <v>16</v>
      </c>
      <c r="V225" t="s">
        <v>17</v>
      </c>
      <c r="W225">
        <v>2015</v>
      </c>
    </row>
    <row r="226" spans="1:23" ht="85" x14ac:dyDescent="0.2">
      <c r="A226">
        <v>3271</v>
      </c>
      <c r="B226" s="11" t="s">
        <v>526</v>
      </c>
      <c r="C226" s="11" t="s">
        <v>527</v>
      </c>
      <c r="D226" s="12">
        <v>1500</v>
      </c>
      <c r="E226" s="13">
        <v>1950</v>
      </c>
      <c r="F226" t="s">
        <v>7</v>
      </c>
      <c r="G226" t="s">
        <v>66</v>
      </c>
      <c r="H226" t="s">
        <v>67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68</v>
      </c>
      <c r="O226">
        <v>130</v>
      </c>
      <c r="P226">
        <v>38.24</v>
      </c>
      <c r="Q226" t="s">
        <v>1</v>
      </c>
      <c r="R226" t="s">
        <v>69</v>
      </c>
      <c r="S226" s="14">
        <v>41915.437210648146</v>
      </c>
      <c r="T226" s="14">
        <v>41945.478877314818</v>
      </c>
      <c r="U226" t="s">
        <v>20</v>
      </c>
      <c r="V226" t="s">
        <v>21</v>
      </c>
      <c r="W226">
        <v>2014</v>
      </c>
    </row>
    <row r="227" spans="1:23" ht="238" x14ac:dyDescent="0.2">
      <c r="A227">
        <v>3272</v>
      </c>
      <c r="B227" s="11" t="s">
        <v>528</v>
      </c>
      <c r="C227" s="11" t="s">
        <v>529</v>
      </c>
      <c r="D227" s="12">
        <v>10000</v>
      </c>
      <c r="E227" s="13">
        <v>15443</v>
      </c>
      <c r="F227" t="s">
        <v>7</v>
      </c>
      <c r="G227" t="s">
        <v>72</v>
      </c>
      <c r="H227" t="s">
        <v>73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68</v>
      </c>
      <c r="O227">
        <v>154</v>
      </c>
      <c r="P227">
        <v>106.5</v>
      </c>
      <c r="Q227" t="s">
        <v>1</v>
      </c>
      <c r="R227" t="s">
        <v>69</v>
      </c>
      <c r="S227" s="14">
        <v>42284.500104166669</v>
      </c>
      <c r="T227" s="14">
        <v>42314.541770833333</v>
      </c>
      <c r="U227" t="s">
        <v>20</v>
      </c>
      <c r="V227" t="s">
        <v>21</v>
      </c>
      <c r="W227">
        <v>2015</v>
      </c>
    </row>
    <row r="228" spans="1:23" ht="255" x14ac:dyDescent="0.2">
      <c r="A228">
        <v>3273</v>
      </c>
      <c r="B228" s="11" t="s">
        <v>530</v>
      </c>
      <c r="C228" s="11" t="s">
        <v>531</v>
      </c>
      <c r="D228" s="12">
        <v>4000</v>
      </c>
      <c r="E228" s="13">
        <v>4296</v>
      </c>
      <c r="F228" t="s">
        <v>7</v>
      </c>
      <c r="G228" t="s">
        <v>72</v>
      </c>
      <c r="H228" t="s">
        <v>73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68</v>
      </c>
      <c r="O228">
        <v>107</v>
      </c>
      <c r="P228">
        <v>204.57</v>
      </c>
      <c r="Q228" t="s">
        <v>1</v>
      </c>
      <c r="R228" t="s">
        <v>69</v>
      </c>
      <c r="S228" s="14">
        <v>42611.801412037035</v>
      </c>
      <c r="T228" s="14">
        <v>42627.791666666672</v>
      </c>
      <c r="U228" t="s">
        <v>18</v>
      </c>
      <c r="V228" t="s">
        <v>19</v>
      </c>
      <c r="W228">
        <v>2016</v>
      </c>
    </row>
    <row r="229" spans="1:23" ht="238" x14ac:dyDescent="0.2">
      <c r="A229">
        <v>3274</v>
      </c>
      <c r="B229" s="11" t="s">
        <v>532</v>
      </c>
      <c r="C229" s="11" t="s">
        <v>533</v>
      </c>
      <c r="D229" s="12">
        <v>15500</v>
      </c>
      <c r="E229" s="13">
        <v>15705</v>
      </c>
      <c r="F229" t="s">
        <v>7</v>
      </c>
      <c r="G229" t="s">
        <v>72</v>
      </c>
      <c r="H229" t="s">
        <v>73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68</v>
      </c>
      <c r="O229">
        <v>101</v>
      </c>
      <c r="P229">
        <v>54.91</v>
      </c>
      <c r="Q229" t="s">
        <v>1</v>
      </c>
      <c r="R229" t="s">
        <v>69</v>
      </c>
      <c r="S229" s="14">
        <v>42400.704537037032</v>
      </c>
      <c r="T229" s="14">
        <v>42444.875</v>
      </c>
      <c r="U229" t="s">
        <v>11</v>
      </c>
      <c r="V229" t="s">
        <v>13</v>
      </c>
      <c r="W229">
        <v>2016</v>
      </c>
    </row>
    <row r="230" spans="1:23" ht="255" x14ac:dyDescent="0.2">
      <c r="A230">
        <v>3275</v>
      </c>
      <c r="B230" s="11" t="s">
        <v>534</v>
      </c>
      <c r="C230" s="11" t="s">
        <v>535</v>
      </c>
      <c r="D230" s="12">
        <v>1800</v>
      </c>
      <c r="E230" s="13">
        <v>1805</v>
      </c>
      <c r="F230" t="s">
        <v>7</v>
      </c>
      <c r="G230" t="s">
        <v>72</v>
      </c>
      <c r="H230" t="s">
        <v>73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68</v>
      </c>
      <c r="O230">
        <v>100</v>
      </c>
      <c r="P230">
        <v>150.41999999999999</v>
      </c>
      <c r="Q230" t="s">
        <v>1</v>
      </c>
      <c r="R230" t="s">
        <v>69</v>
      </c>
      <c r="S230" s="14">
        <v>42017.88045138889</v>
      </c>
      <c r="T230" s="14">
        <v>42044.1875</v>
      </c>
      <c r="U230" t="s">
        <v>11</v>
      </c>
      <c r="V230" t="s">
        <v>12</v>
      </c>
      <c r="W230">
        <v>2015</v>
      </c>
    </row>
    <row r="231" spans="1:23" ht="238" x14ac:dyDescent="0.2">
      <c r="A231">
        <v>3276</v>
      </c>
      <c r="B231" s="11" t="s">
        <v>536</v>
      </c>
      <c r="C231" s="11" t="s">
        <v>537</v>
      </c>
      <c r="D231" s="12">
        <v>4500</v>
      </c>
      <c r="E231" s="13">
        <v>5258</v>
      </c>
      <c r="F231" t="s">
        <v>7</v>
      </c>
      <c r="G231" t="s">
        <v>90</v>
      </c>
      <c r="H231" t="s">
        <v>91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68</v>
      </c>
      <c r="O231">
        <v>117</v>
      </c>
      <c r="P231">
        <v>52.58</v>
      </c>
      <c r="Q231" t="s">
        <v>1</v>
      </c>
      <c r="R231" t="s">
        <v>69</v>
      </c>
      <c r="S231" s="14">
        <v>42426.949988425928</v>
      </c>
      <c r="T231" s="14">
        <v>42461.165972222225</v>
      </c>
      <c r="U231" t="s">
        <v>12</v>
      </c>
      <c r="V231" t="s">
        <v>14</v>
      </c>
      <c r="W231">
        <v>2016</v>
      </c>
    </row>
    <row r="232" spans="1:23" ht="255" x14ac:dyDescent="0.2">
      <c r="A232">
        <v>3277</v>
      </c>
      <c r="B232" s="11" t="s">
        <v>538</v>
      </c>
      <c r="C232" s="11" t="s">
        <v>539</v>
      </c>
      <c r="D232" s="12">
        <v>5000</v>
      </c>
      <c r="E232" s="13">
        <v>5430</v>
      </c>
      <c r="F232" t="s">
        <v>7</v>
      </c>
      <c r="G232" t="s">
        <v>66</v>
      </c>
      <c r="H232" t="s">
        <v>67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68</v>
      </c>
      <c r="O232">
        <v>109</v>
      </c>
      <c r="P232">
        <v>54.3</v>
      </c>
      <c r="Q232" t="s">
        <v>1</v>
      </c>
      <c r="R232" t="s">
        <v>69</v>
      </c>
      <c r="S232" s="14">
        <v>41931.682939814818</v>
      </c>
      <c r="T232" s="14">
        <v>41961.724606481483</v>
      </c>
      <c r="U232" t="s">
        <v>20</v>
      </c>
      <c r="V232" t="s">
        <v>21</v>
      </c>
      <c r="W232">
        <v>2014</v>
      </c>
    </row>
    <row r="233" spans="1:23" ht="238" x14ac:dyDescent="0.2">
      <c r="A233">
        <v>3278</v>
      </c>
      <c r="B233" s="11" t="s">
        <v>540</v>
      </c>
      <c r="C233" s="11" t="s">
        <v>541</v>
      </c>
      <c r="D233" s="12">
        <v>2500</v>
      </c>
      <c r="E233" s="13">
        <v>2585</v>
      </c>
      <c r="F233" t="s">
        <v>7</v>
      </c>
      <c r="G233" t="s">
        <v>66</v>
      </c>
      <c r="H233" t="s">
        <v>67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68</v>
      </c>
      <c r="O233">
        <v>103</v>
      </c>
      <c r="P233">
        <v>76.03</v>
      </c>
      <c r="Q233" t="s">
        <v>1</v>
      </c>
      <c r="R233" t="s">
        <v>69</v>
      </c>
      <c r="S233" s="14">
        <v>42124.848414351851</v>
      </c>
      <c r="T233" s="14">
        <v>42154.848414351851</v>
      </c>
      <c r="U233" t="s">
        <v>14</v>
      </c>
      <c r="V233" t="s">
        <v>15</v>
      </c>
      <c r="W233">
        <v>2015</v>
      </c>
    </row>
    <row r="234" spans="1:23" ht="255" x14ac:dyDescent="0.2">
      <c r="A234">
        <v>3279</v>
      </c>
      <c r="B234" s="11" t="s">
        <v>542</v>
      </c>
      <c r="C234" s="11" t="s">
        <v>543</v>
      </c>
      <c r="D234" s="12">
        <v>5800</v>
      </c>
      <c r="E234" s="13">
        <v>6628</v>
      </c>
      <c r="F234" t="s">
        <v>7</v>
      </c>
      <c r="G234" t="s">
        <v>72</v>
      </c>
      <c r="H234" t="s">
        <v>73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68</v>
      </c>
      <c r="O234">
        <v>114</v>
      </c>
      <c r="P234">
        <v>105.21</v>
      </c>
      <c r="Q234" t="s">
        <v>1</v>
      </c>
      <c r="R234" t="s">
        <v>69</v>
      </c>
      <c r="S234" s="14">
        <v>42431.102534722217</v>
      </c>
      <c r="T234" s="14">
        <v>42461.06086805556</v>
      </c>
      <c r="U234" t="s">
        <v>13</v>
      </c>
      <c r="V234" t="s">
        <v>14</v>
      </c>
      <c r="W234">
        <v>2016</v>
      </c>
    </row>
    <row r="235" spans="1:23" ht="272" x14ac:dyDescent="0.2">
      <c r="A235">
        <v>3280</v>
      </c>
      <c r="B235" s="11" t="s">
        <v>544</v>
      </c>
      <c r="C235" s="11" t="s">
        <v>545</v>
      </c>
      <c r="D235" s="12">
        <v>2000</v>
      </c>
      <c r="E235" s="13">
        <v>2060</v>
      </c>
      <c r="F235" t="s">
        <v>7</v>
      </c>
      <c r="G235" t="s">
        <v>72</v>
      </c>
      <c r="H235" t="s">
        <v>73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68</v>
      </c>
      <c r="O235">
        <v>103</v>
      </c>
      <c r="P235">
        <v>68.67</v>
      </c>
      <c r="Q235" t="s">
        <v>1</v>
      </c>
      <c r="R235" t="s">
        <v>69</v>
      </c>
      <c r="S235" s="14">
        <v>42121.756921296299</v>
      </c>
      <c r="T235" s="14">
        <v>42156.208333333328</v>
      </c>
      <c r="U235" t="s">
        <v>14</v>
      </c>
      <c r="V235" t="s">
        <v>16</v>
      </c>
      <c r="W235">
        <v>2015</v>
      </c>
    </row>
    <row r="236" spans="1:23" ht="204" x14ac:dyDescent="0.2">
      <c r="A236">
        <v>3281</v>
      </c>
      <c r="B236" s="11" t="s">
        <v>546</v>
      </c>
      <c r="C236" s="11" t="s">
        <v>547</v>
      </c>
      <c r="D236" s="12">
        <v>5000</v>
      </c>
      <c r="E236" s="13">
        <v>6080</v>
      </c>
      <c r="F236" t="s">
        <v>7</v>
      </c>
      <c r="G236" t="s">
        <v>72</v>
      </c>
      <c r="H236" t="s">
        <v>73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68</v>
      </c>
      <c r="O236">
        <v>122</v>
      </c>
      <c r="P236">
        <v>129.36000000000001</v>
      </c>
      <c r="Q236" t="s">
        <v>1</v>
      </c>
      <c r="R236" t="s">
        <v>69</v>
      </c>
      <c r="S236" s="14">
        <v>42219.019733796296</v>
      </c>
      <c r="T236" s="14">
        <v>42249.019733796296</v>
      </c>
      <c r="U236" t="s">
        <v>18</v>
      </c>
      <c r="V236" t="s">
        <v>19</v>
      </c>
      <c r="W236">
        <v>2015</v>
      </c>
    </row>
    <row r="237" spans="1:23" ht="272" x14ac:dyDescent="0.2">
      <c r="A237">
        <v>3282</v>
      </c>
      <c r="B237" s="11" t="s">
        <v>548</v>
      </c>
      <c r="C237" s="11" t="s">
        <v>549</v>
      </c>
      <c r="D237" s="12">
        <v>31000</v>
      </c>
      <c r="E237" s="13">
        <v>31820.5</v>
      </c>
      <c r="F237" t="s">
        <v>7</v>
      </c>
      <c r="G237" t="s">
        <v>72</v>
      </c>
      <c r="H237" t="s">
        <v>73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68</v>
      </c>
      <c r="O237">
        <v>103</v>
      </c>
      <c r="P237">
        <v>134.26</v>
      </c>
      <c r="Q237" t="s">
        <v>1</v>
      </c>
      <c r="R237" t="s">
        <v>69</v>
      </c>
      <c r="S237" s="14">
        <v>42445.19430555556</v>
      </c>
      <c r="T237" s="14">
        <v>42489.19430555556</v>
      </c>
      <c r="U237" t="s">
        <v>13</v>
      </c>
      <c r="V237" t="s">
        <v>14</v>
      </c>
      <c r="W237">
        <v>2016</v>
      </c>
    </row>
    <row r="238" spans="1:23" ht="238" x14ac:dyDescent="0.2">
      <c r="A238">
        <v>3283</v>
      </c>
      <c r="B238" s="11" t="s">
        <v>550</v>
      </c>
      <c r="C238" s="11" t="s">
        <v>551</v>
      </c>
      <c r="D238" s="12">
        <v>800</v>
      </c>
      <c r="E238" s="13">
        <v>838</v>
      </c>
      <c r="F238" t="s">
        <v>7</v>
      </c>
      <c r="G238" t="s">
        <v>66</v>
      </c>
      <c r="H238" t="s">
        <v>67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68</v>
      </c>
      <c r="O238">
        <v>105</v>
      </c>
      <c r="P238">
        <v>17.829999999999998</v>
      </c>
      <c r="Q238" t="s">
        <v>1</v>
      </c>
      <c r="R238" t="s">
        <v>69</v>
      </c>
      <c r="S238" s="14">
        <v>42379.74418981481</v>
      </c>
      <c r="T238" s="14">
        <v>42410.875</v>
      </c>
      <c r="U238" t="s">
        <v>11</v>
      </c>
      <c r="V238" t="s">
        <v>12</v>
      </c>
      <c r="W238">
        <v>2016</v>
      </c>
    </row>
    <row r="239" spans="1:23" ht="221" x14ac:dyDescent="0.2">
      <c r="A239">
        <v>3284</v>
      </c>
      <c r="B239" s="11" t="s">
        <v>552</v>
      </c>
      <c r="C239" s="11" t="s">
        <v>553</v>
      </c>
      <c r="D239" s="12">
        <v>3000</v>
      </c>
      <c r="E239" s="13">
        <v>3048</v>
      </c>
      <c r="F239" t="s">
        <v>7</v>
      </c>
      <c r="G239" t="s">
        <v>72</v>
      </c>
      <c r="H239" t="s">
        <v>73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68</v>
      </c>
      <c r="O239">
        <v>102</v>
      </c>
      <c r="P239">
        <v>203.2</v>
      </c>
      <c r="Q239" t="s">
        <v>1</v>
      </c>
      <c r="R239" t="s">
        <v>69</v>
      </c>
      <c r="S239" s="14">
        <v>42380.884872685187</v>
      </c>
      <c r="T239" s="14">
        <v>42398.249305555553</v>
      </c>
      <c r="U239" t="s">
        <v>11</v>
      </c>
      <c r="V239" t="s">
        <v>11</v>
      </c>
      <c r="W239">
        <v>2016</v>
      </c>
    </row>
    <row r="240" spans="1:23" ht="68" x14ac:dyDescent="0.2">
      <c r="A240">
        <v>3285</v>
      </c>
      <c r="B240" s="11" t="s">
        <v>554</v>
      </c>
      <c r="C240" s="11" t="s">
        <v>555</v>
      </c>
      <c r="D240" s="12">
        <v>4999</v>
      </c>
      <c r="E240" s="13">
        <v>5604</v>
      </c>
      <c r="F240" t="s">
        <v>7</v>
      </c>
      <c r="G240" t="s">
        <v>72</v>
      </c>
      <c r="H240" t="s">
        <v>73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68</v>
      </c>
      <c r="O240">
        <v>112</v>
      </c>
      <c r="P240">
        <v>69.19</v>
      </c>
      <c r="Q240" t="s">
        <v>1</v>
      </c>
      <c r="R240" t="s">
        <v>69</v>
      </c>
      <c r="S240" s="14">
        <v>42762.942430555559</v>
      </c>
      <c r="T240" s="14">
        <v>42794.208333333328</v>
      </c>
      <c r="U240" t="s">
        <v>11</v>
      </c>
      <c r="V240" t="s">
        <v>12</v>
      </c>
      <c r="W240">
        <v>2017</v>
      </c>
    </row>
    <row r="241" spans="1:23" ht="272" x14ac:dyDescent="0.2">
      <c r="A241">
        <v>3286</v>
      </c>
      <c r="B241" s="11" t="s">
        <v>556</v>
      </c>
      <c r="C241" s="11" t="s">
        <v>557</v>
      </c>
      <c r="D241" s="12">
        <v>15000</v>
      </c>
      <c r="E241" s="13">
        <v>15265</v>
      </c>
      <c r="F241" t="s">
        <v>7</v>
      </c>
      <c r="G241" t="s">
        <v>72</v>
      </c>
      <c r="H241" t="s">
        <v>73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68</v>
      </c>
      <c r="O241">
        <v>102</v>
      </c>
      <c r="P241">
        <v>125.12</v>
      </c>
      <c r="Q241" t="s">
        <v>1</v>
      </c>
      <c r="R241" t="s">
        <v>69</v>
      </c>
      <c r="S241" s="14">
        <v>42567.840069444443</v>
      </c>
      <c r="T241" s="14">
        <v>42597.840069444443</v>
      </c>
      <c r="U241" t="s">
        <v>17</v>
      </c>
      <c r="V241" t="s">
        <v>18</v>
      </c>
      <c r="W241">
        <v>2016</v>
      </c>
    </row>
    <row r="242" spans="1:23" ht="153" x14ac:dyDescent="0.2">
      <c r="A242">
        <v>3287</v>
      </c>
      <c r="B242" s="11" t="s">
        <v>558</v>
      </c>
      <c r="C242" s="11" t="s">
        <v>559</v>
      </c>
      <c r="D242" s="12">
        <v>2500</v>
      </c>
      <c r="E242" s="13">
        <v>2500</v>
      </c>
      <c r="F242" t="s">
        <v>7</v>
      </c>
      <c r="G242" t="s">
        <v>90</v>
      </c>
      <c r="H242" t="s">
        <v>91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68</v>
      </c>
      <c r="O242">
        <v>100</v>
      </c>
      <c r="P242">
        <v>73.53</v>
      </c>
      <c r="Q242" t="s">
        <v>1</v>
      </c>
      <c r="R242" t="s">
        <v>69</v>
      </c>
      <c r="S242" s="14">
        <v>42311.750324074077</v>
      </c>
      <c r="T242" s="14">
        <v>42336.750324074077</v>
      </c>
      <c r="U242" t="s">
        <v>21</v>
      </c>
      <c r="V242" t="s">
        <v>21</v>
      </c>
      <c r="W242">
        <v>2015</v>
      </c>
    </row>
    <row r="243" spans="1:23" ht="255" x14ac:dyDescent="0.2">
      <c r="A243">
        <v>3288</v>
      </c>
      <c r="B243" s="11" t="s">
        <v>560</v>
      </c>
      <c r="C243" s="11" t="s">
        <v>561</v>
      </c>
      <c r="D243" s="12">
        <v>10000</v>
      </c>
      <c r="E243" s="13">
        <v>10026.49</v>
      </c>
      <c r="F243" t="s">
        <v>7</v>
      </c>
      <c r="G243" t="s">
        <v>66</v>
      </c>
      <c r="H243" t="s">
        <v>67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68</v>
      </c>
      <c r="O243">
        <v>100</v>
      </c>
      <c r="P243">
        <v>48.44</v>
      </c>
      <c r="Q243" t="s">
        <v>1</v>
      </c>
      <c r="R243" t="s">
        <v>69</v>
      </c>
      <c r="S243" s="14">
        <v>42505.774479166663</v>
      </c>
      <c r="T243" s="14">
        <v>42541.958333333328</v>
      </c>
      <c r="U243" t="s">
        <v>15</v>
      </c>
      <c r="V243" t="s">
        <v>16</v>
      </c>
      <c r="W243">
        <v>2016</v>
      </c>
    </row>
    <row r="244" spans="1:23" ht="272" x14ac:dyDescent="0.2">
      <c r="A244">
        <v>3289</v>
      </c>
      <c r="B244" s="11" t="s">
        <v>562</v>
      </c>
      <c r="C244" s="11" t="s">
        <v>563</v>
      </c>
      <c r="D244" s="12">
        <v>500</v>
      </c>
      <c r="E244" s="13">
        <v>665.21</v>
      </c>
      <c r="F244" t="s">
        <v>7</v>
      </c>
      <c r="G244" t="s">
        <v>66</v>
      </c>
      <c r="H244" t="s">
        <v>67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68</v>
      </c>
      <c r="O244">
        <v>133</v>
      </c>
      <c r="P244">
        <v>26.61</v>
      </c>
      <c r="Q244" t="s">
        <v>1</v>
      </c>
      <c r="R244" t="s">
        <v>69</v>
      </c>
      <c r="S244" s="14">
        <v>42758.368078703701</v>
      </c>
      <c r="T244" s="14">
        <v>42786.368078703701</v>
      </c>
      <c r="U244" t="s">
        <v>11</v>
      </c>
      <c r="V244" t="s">
        <v>12</v>
      </c>
      <c r="W244">
        <v>2017</v>
      </c>
    </row>
    <row r="245" spans="1:23" ht="238" x14ac:dyDescent="0.2">
      <c r="A245">
        <v>3290</v>
      </c>
      <c r="B245" s="11" t="s">
        <v>564</v>
      </c>
      <c r="C245" s="11" t="s">
        <v>565</v>
      </c>
      <c r="D245" s="12">
        <v>2000</v>
      </c>
      <c r="E245" s="13">
        <v>2424</v>
      </c>
      <c r="F245" t="s">
        <v>7</v>
      </c>
      <c r="G245" t="s">
        <v>66</v>
      </c>
      <c r="H245" t="s">
        <v>67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68</v>
      </c>
      <c r="O245">
        <v>121</v>
      </c>
      <c r="P245">
        <v>33.67</v>
      </c>
      <c r="Q245" t="s">
        <v>1</v>
      </c>
      <c r="R245" t="s">
        <v>69</v>
      </c>
      <c r="S245" s="14">
        <v>42775.51494212963</v>
      </c>
      <c r="T245" s="14">
        <v>42805.51494212963</v>
      </c>
      <c r="U245" t="s">
        <v>12</v>
      </c>
      <c r="V245" t="s">
        <v>13</v>
      </c>
      <c r="W245">
        <v>2017</v>
      </c>
    </row>
    <row r="246" spans="1:23" ht="238" x14ac:dyDescent="0.2">
      <c r="A246">
        <v>3291</v>
      </c>
      <c r="B246" s="11" t="s">
        <v>566</v>
      </c>
      <c r="C246" s="11" t="s">
        <v>567</v>
      </c>
      <c r="D246" s="12">
        <v>500</v>
      </c>
      <c r="E246" s="13">
        <v>570</v>
      </c>
      <c r="F246" t="s">
        <v>7</v>
      </c>
      <c r="G246" t="s">
        <v>72</v>
      </c>
      <c r="H246" t="s">
        <v>73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68</v>
      </c>
      <c r="O246">
        <v>114</v>
      </c>
      <c r="P246">
        <v>40.71</v>
      </c>
      <c r="Q246" t="s">
        <v>1</v>
      </c>
      <c r="R246" t="s">
        <v>69</v>
      </c>
      <c r="S246" s="14">
        <v>42232.702546296292</v>
      </c>
      <c r="T246" s="14">
        <v>42264.165972222225</v>
      </c>
      <c r="U246" t="s">
        <v>18</v>
      </c>
      <c r="V246" t="s">
        <v>19</v>
      </c>
      <c r="W246">
        <v>2015</v>
      </c>
    </row>
    <row r="247" spans="1:23" ht="204" x14ac:dyDescent="0.2">
      <c r="A247">
        <v>3292</v>
      </c>
      <c r="B247" s="11" t="s">
        <v>568</v>
      </c>
      <c r="C247" s="11" t="s">
        <v>569</v>
      </c>
      <c r="D247" s="12">
        <v>101</v>
      </c>
      <c r="E247" s="13">
        <v>289</v>
      </c>
      <c r="F247" t="s">
        <v>7</v>
      </c>
      <c r="G247" t="s">
        <v>66</v>
      </c>
      <c r="H247" t="s">
        <v>67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68</v>
      </c>
      <c r="O247">
        <v>286</v>
      </c>
      <c r="P247">
        <v>19.27</v>
      </c>
      <c r="Q247" t="s">
        <v>1</v>
      </c>
      <c r="R247" t="s">
        <v>69</v>
      </c>
      <c r="S247" s="14">
        <v>42282.770231481481</v>
      </c>
      <c r="T247" s="14">
        <v>42342.811898148153</v>
      </c>
      <c r="U247" t="s">
        <v>20</v>
      </c>
      <c r="V247" t="s">
        <v>22</v>
      </c>
      <c r="W247">
        <v>2015</v>
      </c>
    </row>
    <row r="248" spans="1:23" ht="255" x14ac:dyDescent="0.2">
      <c r="A248">
        <v>3293</v>
      </c>
      <c r="B248" s="11" t="s">
        <v>570</v>
      </c>
      <c r="C248" s="11" t="s">
        <v>571</v>
      </c>
      <c r="D248" s="12">
        <v>4500</v>
      </c>
      <c r="E248" s="13">
        <v>7670</v>
      </c>
      <c r="F248" t="s">
        <v>7</v>
      </c>
      <c r="G248" t="s">
        <v>572</v>
      </c>
      <c r="H248" t="s">
        <v>573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68</v>
      </c>
      <c r="O248">
        <v>170</v>
      </c>
      <c r="P248">
        <v>84.29</v>
      </c>
      <c r="Q248" t="s">
        <v>1</v>
      </c>
      <c r="R248" t="s">
        <v>69</v>
      </c>
      <c r="S248" s="14">
        <v>42768.425370370373</v>
      </c>
      <c r="T248" s="14">
        <v>42798.425370370373</v>
      </c>
      <c r="U248" t="s">
        <v>12</v>
      </c>
      <c r="V248" t="s">
        <v>13</v>
      </c>
      <c r="W248">
        <v>2017</v>
      </c>
    </row>
    <row r="249" spans="1:23" ht="238" x14ac:dyDescent="0.2">
      <c r="A249">
        <v>3294</v>
      </c>
      <c r="B249" s="11" t="s">
        <v>574</v>
      </c>
      <c r="C249" s="11" t="s">
        <v>575</v>
      </c>
      <c r="D249" s="12">
        <v>600</v>
      </c>
      <c r="E249" s="13">
        <v>710</v>
      </c>
      <c r="F249" t="s">
        <v>7</v>
      </c>
      <c r="G249" t="s">
        <v>66</v>
      </c>
      <c r="H249" t="s">
        <v>67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68</v>
      </c>
      <c r="O249">
        <v>118</v>
      </c>
      <c r="P249">
        <v>29.58</v>
      </c>
      <c r="Q249" t="s">
        <v>1</v>
      </c>
      <c r="R249" t="s">
        <v>69</v>
      </c>
      <c r="S249" s="14">
        <v>42141.541134259256</v>
      </c>
      <c r="T249" s="14">
        <v>42171.541134259256</v>
      </c>
      <c r="U249" t="s">
        <v>15</v>
      </c>
      <c r="V249" t="s">
        <v>16</v>
      </c>
      <c r="W249">
        <v>2015</v>
      </c>
    </row>
    <row r="250" spans="1:23" ht="221" x14ac:dyDescent="0.2">
      <c r="A250">
        <v>3295</v>
      </c>
      <c r="B250" s="11" t="s">
        <v>576</v>
      </c>
      <c r="C250" s="11" t="s">
        <v>577</v>
      </c>
      <c r="D250" s="12">
        <v>700</v>
      </c>
      <c r="E250" s="13">
        <v>720.01</v>
      </c>
      <c r="F250" t="s">
        <v>7</v>
      </c>
      <c r="G250" t="s">
        <v>66</v>
      </c>
      <c r="H250" t="s">
        <v>67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68</v>
      </c>
      <c r="O250">
        <v>103</v>
      </c>
      <c r="P250">
        <v>26.67</v>
      </c>
      <c r="Q250" t="s">
        <v>1</v>
      </c>
      <c r="R250" t="s">
        <v>69</v>
      </c>
      <c r="S250" s="14">
        <v>42609.442465277782</v>
      </c>
      <c r="T250" s="14">
        <v>42639.442465277782</v>
      </c>
      <c r="U250" t="s">
        <v>18</v>
      </c>
      <c r="V250" t="s">
        <v>19</v>
      </c>
      <c r="W250">
        <v>2016</v>
      </c>
    </row>
    <row r="251" spans="1:23" ht="272" x14ac:dyDescent="0.2">
      <c r="A251">
        <v>3296</v>
      </c>
      <c r="B251" s="11" t="s">
        <v>578</v>
      </c>
      <c r="C251" s="11" t="s">
        <v>579</v>
      </c>
      <c r="D251" s="12">
        <v>1500</v>
      </c>
      <c r="E251" s="13">
        <v>2161</v>
      </c>
      <c r="F251" t="s">
        <v>7</v>
      </c>
      <c r="G251" t="s">
        <v>66</v>
      </c>
      <c r="H251" t="s">
        <v>67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68</v>
      </c>
      <c r="O251">
        <v>144</v>
      </c>
      <c r="P251">
        <v>45.98</v>
      </c>
      <c r="Q251" t="s">
        <v>1</v>
      </c>
      <c r="R251" t="s">
        <v>69</v>
      </c>
      <c r="S251" s="14">
        <v>42309.756620370375</v>
      </c>
      <c r="T251" s="14">
        <v>42330.916666666672</v>
      </c>
      <c r="U251" t="s">
        <v>21</v>
      </c>
      <c r="V251" t="s">
        <v>21</v>
      </c>
      <c r="W251">
        <v>2015</v>
      </c>
    </row>
    <row r="252" spans="1:23" ht="204" x14ac:dyDescent="0.2">
      <c r="A252">
        <v>3297</v>
      </c>
      <c r="B252" s="11" t="s">
        <v>580</v>
      </c>
      <c r="C252" s="11" t="s">
        <v>581</v>
      </c>
      <c r="D252" s="12">
        <v>5500</v>
      </c>
      <c r="E252" s="13">
        <v>5504</v>
      </c>
      <c r="F252" t="s">
        <v>7</v>
      </c>
      <c r="G252" t="s">
        <v>66</v>
      </c>
      <c r="H252" t="s">
        <v>67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68</v>
      </c>
      <c r="O252">
        <v>100</v>
      </c>
      <c r="P252">
        <v>125.09</v>
      </c>
      <c r="Q252" t="s">
        <v>1</v>
      </c>
      <c r="R252" t="s">
        <v>69</v>
      </c>
      <c r="S252" s="14">
        <v>42193.771481481483</v>
      </c>
      <c r="T252" s="14">
        <v>42212.957638888889</v>
      </c>
      <c r="U252" t="s">
        <v>17</v>
      </c>
      <c r="V252" t="s">
        <v>17</v>
      </c>
      <c r="W252">
        <v>2015</v>
      </c>
    </row>
    <row r="253" spans="1:23" ht="238" x14ac:dyDescent="0.2">
      <c r="A253">
        <v>3298</v>
      </c>
      <c r="B253" s="11" t="s">
        <v>582</v>
      </c>
      <c r="C253" s="11" t="s">
        <v>583</v>
      </c>
      <c r="D253" s="12">
        <v>10000</v>
      </c>
      <c r="E253" s="13">
        <v>10173</v>
      </c>
      <c r="F253" t="s">
        <v>7</v>
      </c>
      <c r="G253" t="s">
        <v>72</v>
      </c>
      <c r="H253" t="s">
        <v>73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68</v>
      </c>
      <c r="O253">
        <v>102</v>
      </c>
      <c r="P253">
        <v>141.29</v>
      </c>
      <c r="Q253" t="s">
        <v>1</v>
      </c>
      <c r="R253" t="s">
        <v>69</v>
      </c>
      <c r="S253" s="14">
        <v>42239.957962962959</v>
      </c>
      <c r="T253" s="14">
        <v>42260</v>
      </c>
      <c r="U253" t="s">
        <v>18</v>
      </c>
      <c r="V253" t="s">
        <v>19</v>
      </c>
      <c r="W253">
        <v>2015</v>
      </c>
    </row>
    <row r="254" spans="1:23" ht="272" x14ac:dyDescent="0.2">
      <c r="A254">
        <v>3299</v>
      </c>
      <c r="B254" s="11" t="s">
        <v>584</v>
      </c>
      <c r="C254" s="11" t="s">
        <v>585</v>
      </c>
      <c r="D254" s="12">
        <v>3000</v>
      </c>
      <c r="E254" s="13">
        <v>3486</v>
      </c>
      <c r="F254" t="s">
        <v>7</v>
      </c>
      <c r="G254" t="s">
        <v>72</v>
      </c>
      <c r="H254" t="s">
        <v>73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68</v>
      </c>
      <c r="O254">
        <v>116</v>
      </c>
      <c r="P254">
        <v>55.33</v>
      </c>
      <c r="Q254" t="s">
        <v>1</v>
      </c>
      <c r="R254" t="s">
        <v>69</v>
      </c>
      <c r="S254" s="14">
        <v>42261.917395833334</v>
      </c>
      <c r="T254" s="14">
        <v>42291.917395833334</v>
      </c>
      <c r="U254" t="s">
        <v>19</v>
      </c>
      <c r="V254" t="s">
        <v>20</v>
      </c>
      <c r="W254">
        <v>2015</v>
      </c>
    </row>
    <row r="255" spans="1:23" ht="204" x14ac:dyDescent="0.2">
      <c r="A255">
        <v>3300</v>
      </c>
      <c r="B255" s="11" t="s">
        <v>586</v>
      </c>
      <c r="C255" s="11" t="s">
        <v>587</v>
      </c>
      <c r="D255" s="12">
        <v>3000</v>
      </c>
      <c r="E255" s="13">
        <v>4085</v>
      </c>
      <c r="F255" t="s">
        <v>7</v>
      </c>
      <c r="G255" t="s">
        <v>72</v>
      </c>
      <c r="H255" t="s">
        <v>73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68</v>
      </c>
      <c r="O255">
        <v>136</v>
      </c>
      <c r="P255">
        <v>46.42</v>
      </c>
      <c r="Q255" t="s">
        <v>1</v>
      </c>
      <c r="R255" t="s">
        <v>69</v>
      </c>
      <c r="S255" s="14">
        <v>42102.743773148148</v>
      </c>
      <c r="T255" s="14">
        <v>42123.743773148148</v>
      </c>
      <c r="U255" t="s">
        <v>14</v>
      </c>
      <c r="V255" t="s">
        <v>14</v>
      </c>
      <c r="W255">
        <v>2015</v>
      </c>
    </row>
    <row r="256" spans="1:23" ht="238" x14ac:dyDescent="0.2">
      <c r="A256">
        <v>3301</v>
      </c>
      <c r="B256" s="11" t="s">
        <v>588</v>
      </c>
      <c r="C256" s="11" t="s">
        <v>589</v>
      </c>
      <c r="D256" s="12">
        <v>3000</v>
      </c>
      <c r="E256" s="13">
        <v>4004</v>
      </c>
      <c r="F256" t="s">
        <v>7</v>
      </c>
      <c r="G256" t="s">
        <v>72</v>
      </c>
      <c r="H256" t="s">
        <v>73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68</v>
      </c>
      <c r="O256">
        <v>133</v>
      </c>
      <c r="P256">
        <v>57.2</v>
      </c>
      <c r="Q256" t="s">
        <v>1</v>
      </c>
      <c r="R256" t="s">
        <v>69</v>
      </c>
      <c r="S256" s="14">
        <v>42538.73583333334</v>
      </c>
      <c r="T256" s="14">
        <v>42583.290972222225</v>
      </c>
      <c r="U256" t="s">
        <v>16</v>
      </c>
      <c r="V256" t="s">
        <v>18</v>
      </c>
      <c r="W256">
        <v>2016</v>
      </c>
    </row>
    <row r="257" spans="1:23" ht="51" x14ac:dyDescent="0.2">
      <c r="A257">
        <v>3302</v>
      </c>
      <c r="B257" s="11" t="s">
        <v>590</v>
      </c>
      <c r="C257" s="11" t="s">
        <v>591</v>
      </c>
      <c r="D257" s="12">
        <v>8400</v>
      </c>
      <c r="E257" s="13">
        <v>8685</v>
      </c>
      <c r="F257" t="s">
        <v>7</v>
      </c>
      <c r="G257" t="s">
        <v>592</v>
      </c>
      <c r="H257" t="s">
        <v>515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68</v>
      </c>
      <c r="O257">
        <v>103</v>
      </c>
      <c r="P257">
        <v>173.7</v>
      </c>
      <c r="Q257" t="s">
        <v>1</v>
      </c>
      <c r="R257" t="s">
        <v>69</v>
      </c>
      <c r="S257" s="14">
        <v>42681.35157407407</v>
      </c>
      <c r="T257" s="14">
        <v>42711.35157407407</v>
      </c>
      <c r="U257" t="s">
        <v>21</v>
      </c>
      <c r="V257" t="s">
        <v>22</v>
      </c>
      <c r="W257">
        <v>2016</v>
      </c>
    </row>
    <row r="258" spans="1:23" ht="221" x14ac:dyDescent="0.2">
      <c r="A258">
        <v>3303</v>
      </c>
      <c r="B258" s="11" t="s">
        <v>593</v>
      </c>
      <c r="C258" s="11" t="s">
        <v>594</v>
      </c>
      <c r="D258" s="12">
        <v>1800</v>
      </c>
      <c r="E258" s="13">
        <v>2086</v>
      </c>
      <c r="F258" t="s">
        <v>7</v>
      </c>
      <c r="G258" t="s">
        <v>72</v>
      </c>
      <c r="H258" t="s">
        <v>73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68</v>
      </c>
      <c r="O258">
        <v>116</v>
      </c>
      <c r="P258">
        <v>59.6</v>
      </c>
      <c r="Q258" t="s">
        <v>1</v>
      </c>
      <c r="R258" t="s">
        <v>69</v>
      </c>
      <c r="S258" s="14">
        <v>42056.65143518518</v>
      </c>
      <c r="T258" s="14">
        <v>42091.609768518523</v>
      </c>
      <c r="U258" t="s">
        <v>12</v>
      </c>
      <c r="V258" t="s">
        <v>13</v>
      </c>
      <c r="W258">
        <v>2015</v>
      </c>
    </row>
    <row r="259" spans="1:23" ht="221" x14ac:dyDescent="0.2">
      <c r="A259">
        <v>3304</v>
      </c>
      <c r="B259" s="11" t="s">
        <v>595</v>
      </c>
      <c r="C259" s="11" t="s">
        <v>596</v>
      </c>
      <c r="D259" s="12">
        <v>15000</v>
      </c>
      <c r="E259" s="13">
        <v>15677.5</v>
      </c>
      <c r="F259" t="s">
        <v>7</v>
      </c>
      <c r="G259" t="s">
        <v>72</v>
      </c>
      <c r="H259" t="s">
        <v>73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68</v>
      </c>
      <c r="O259">
        <v>105</v>
      </c>
      <c r="P259">
        <v>89.59</v>
      </c>
      <c r="Q259" t="s">
        <v>1</v>
      </c>
      <c r="R259" t="s">
        <v>69</v>
      </c>
      <c r="S259" s="14">
        <v>42696.624444444446</v>
      </c>
      <c r="T259" s="14">
        <v>42726.624444444446</v>
      </c>
      <c r="U259" t="s">
        <v>21</v>
      </c>
      <c r="V259" t="s">
        <v>22</v>
      </c>
      <c r="W259">
        <v>2016</v>
      </c>
    </row>
    <row r="260" spans="1:23" ht="221" x14ac:dyDescent="0.2">
      <c r="A260">
        <v>3305</v>
      </c>
      <c r="B260" s="11" t="s">
        <v>597</v>
      </c>
      <c r="C260" s="11" t="s">
        <v>598</v>
      </c>
      <c r="D260" s="12">
        <v>4000</v>
      </c>
      <c r="E260" s="13">
        <v>4081</v>
      </c>
      <c r="F260" t="s">
        <v>7</v>
      </c>
      <c r="G260" t="s">
        <v>72</v>
      </c>
      <c r="H260" t="s">
        <v>73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68</v>
      </c>
      <c r="O260">
        <v>102</v>
      </c>
      <c r="P260">
        <v>204.05</v>
      </c>
      <c r="Q260" t="s">
        <v>1</v>
      </c>
      <c r="R260" t="s">
        <v>69</v>
      </c>
      <c r="S260" s="14">
        <v>42186.855879629627</v>
      </c>
      <c r="T260" s="14">
        <v>42216.855879629627</v>
      </c>
      <c r="U260" t="s">
        <v>17</v>
      </c>
      <c r="V260" t="s">
        <v>17</v>
      </c>
      <c r="W260">
        <v>2015</v>
      </c>
    </row>
    <row r="261" spans="1:23" ht="272" x14ac:dyDescent="0.2">
      <c r="A261">
        <v>3306</v>
      </c>
      <c r="B261" s="11" t="s">
        <v>599</v>
      </c>
      <c r="C261" s="11" t="s">
        <v>600</v>
      </c>
      <c r="D261" s="12">
        <v>1500</v>
      </c>
      <c r="E261" s="13">
        <v>2630</v>
      </c>
      <c r="F261" t="s">
        <v>7</v>
      </c>
      <c r="G261" t="s">
        <v>72</v>
      </c>
      <c r="H261" t="s">
        <v>73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68</v>
      </c>
      <c r="O261">
        <v>175</v>
      </c>
      <c r="P261">
        <v>48.7</v>
      </c>
      <c r="Q261" t="s">
        <v>1</v>
      </c>
      <c r="R261" t="s">
        <v>69</v>
      </c>
      <c r="S261" s="14">
        <v>42493.219236111108</v>
      </c>
      <c r="T261" s="14">
        <v>42531.125</v>
      </c>
      <c r="U261" t="s">
        <v>15</v>
      </c>
      <c r="V261" t="s">
        <v>16</v>
      </c>
      <c r="W261">
        <v>2016</v>
      </c>
    </row>
    <row r="262" spans="1:23" ht="221" x14ac:dyDescent="0.2">
      <c r="A262">
        <v>3307</v>
      </c>
      <c r="B262" s="11" t="s">
        <v>601</v>
      </c>
      <c r="C262" s="11" t="s">
        <v>602</v>
      </c>
      <c r="D262" s="12">
        <v>1000</v>
      </c>
      <c r="E262" s="13">
        <v>1066.8</v>
      </c>
      <c r="F262" t="s">
        <v>7</v>
      </c>
      <c r="G262" t="s">
        <v>72</v>
      </c>
      <c r="H262" t="s">
        <v>73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68</v>
      </c>
      <c r="O262">
        <v>107</v>
      </c>
      <c r="P262">
        <v>53.34</v>
      </c>
      <c r="Q262" t="s">
        <v>1</v>
      </c>
      <c r="R262" t="s">
        <v>69</v>
      </c>
      <c r="S262" s="14">
        <v>42475.057164351849</v>
      </c>
      <c r="T262" s="14">
        <v>42505.057164351849</v>
      </c>
      <c r="U262" t="s">
        <v>14</v>
      </c>
      <c r="V262" t="s">
        <v>15</v>
      </c>
      <c r="W262">
        <v>2016</v>
      </c>
    </row>
    <row r="263" spans="1:23" ht="238" x14ac:dyDescent="0.2">
      <c r="A263">
        <v>3308</v>
      </c>
      <c r="B263" s="11" t="s">
        <v>603</v>
      </c>
      <c r="C263" s="11" t="s">
        <v>604</v>
      </c>
      <c r="D263" s="12">
        <v>3500</v>
      </c>
      <c r="E263" s="13">
        <v>4280</v>
      </c>
      <c r="F263" t="s">
        <v>7</v>
      </c>
      <c r="G263" t="s">
        <v>72</v>
      </c>
      <c r="H263" t="s">
        <v>73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68</v>
      </c>
      <c r="O263">
        <v>122</v>
      </c>
      <c r="P263">
        <v>75.09</v>
      </c>
      <c r="Q263" t="s">
        <v>1</v>
      </c>
      <c r="R263" t="s">
        <v>69</v>
      </c>
      <c r="S263" s="14">
        <v>42452.876909722225</v>
      </c>
      <c r="T263" s="14">
        <v>42473.876909722225</v>
      </c>
      <c r="U263" t="s">
        <v>13</v>
      </c>
      <c r="V263" t="s">
        <v>14</v>
      </c>
      <c r="W263">
        <v>2016</v>
      </c>
    </row>
    <row r="264" spans="1:23" ht="136" x14ac:dyDescent="0.2">
      <c r="A264">
        <v>3309</v>
      </c>
      <c r="B264" s="11" t="s">
        <v>605</v>
      </c>
      <c r="C264" s="11" t="s">
        <v>606</v>
      </c>
      <c r="D264" s="12">
        <v>350</v>
      </c>
      <c r="E264" s="13">
        <v>558</v>
      </c>
      <c r="F264" t="s">
        <v>7</v>
      </c>
      <c r="G264" t="s">
        <v>66</v>
      </c>
      <c r="H264" t="s">
        <v>67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68</v>
      </c>
      <c r="O264">
        <v>159</v>
      </c>
      <c r="P264">
        <v>18</v>
      </c>
      <c r="Q264" t="s">
        <v>1</v>
      </c>
      <c r="R264" t="s">
        <v>69</v>
      </c>
      <c r="S264" s="14">
        <v>42628.650208333333</v>
      </c>
      <c r="T264" s="14">
        <v>42659.650208333333</v>
      </c>
      <c r="U264" t="s">
        <v>19</v>
      </c>
      <c r="V264" t="s">
        <v>20</v>
      </c>
      <c r="W264">
        <v>2016</v>
      </c>
    </row>
    <row r="265" spans="1:23" ht="170" x14ac:dyDescent="0.2">
      <c r="A265">
        <v>3310</v>
      </c>
      <c r="B265" s="11" t="s">
        <v>607</v>
      </c>
      <c r="C265" s="11" t="s">
        <v>608</v>
      </c>
      <c r="D265" s="12">
        <v>6500</v>
      </c>
      <c r="E265" s="13">
        <v>6505</v>
      </c>
      <c r="F265" t="s">
        <v>7</v>
      </c>
      <c r="G265" t="s">
        <v>72</v>
      </c>
      <c r="H265" t="s">
        <v>73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68</v>
      </c>
      <c r="O265">
        <v>100</v>
      </c>
      <c r="P265">
        <v>209.84</v>
      </c>
      <c r="Q265" t="s">
        <v>1</v>
      </c>
      <c r="R265" t="s">
        <v>69</v>
      </c>
      <c r="S265" s="14">
        <v>42253.928530092591</v>
      </c>
      <c r="T265" s="14">
        <v>42283.928530092591</v>
      </c>
      <c r="U265" t="s">
        <v>19</v>
      </c>
      <c r="V265" t="s">
        <v>20</v>
      </c>
      <c r="W265">
        <v>2015</v>
      </c>
    </row>
    <row r="266" spans="1:23" ht="204" x14ac:dyDescent="0.2">
      <c r="A266">
        <v>3311</v>
      </c>
      <c r="B266" s="11" t="s">
        <v>609</v>
      </c>
      <c r="C266" s="11" t="s">
        <v>610</v>
      </c>
      <c r="D266" s="12">
        <v>2500</v>
      </c>
      <c r="E266" s="13">
        <v>2746</v>
      </c>
      <c r="F266" t="s">
        <v>7</v>
      </c>
      <c r="G266" t="s">
        <v>72</v>
      </c>
      <c r="H266" t="s">
        <v>73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68</v>
      </c>
      <c r="O266">
        <v>110</v>
      </c>
      <c r="P266">
        <v>61.02</v>
      </c>
      <c r="Q266" t="s">
        <v>1</v>
      </c>
      <c r="R266" t="s">
        <v>69</v>
      </c>
      <c r="S266" s="14">
        <v>42264.29178240741</v>
      </c>
      <c r="T266" s="14">
        <v>42294.29178240741</v>
      </c>
      <c r="U266" t="s">
        <v>19</v>
      </c>
      <c r="V266" t="s">
        <v>20</v>
      </c>
      <c r="W266">
        <v>2015</v>
      </c>
    </row>
    <row r="267" spans="1:23" ht="221" x14ac:dyDescent="0.2">
      <c r="A267">
        <v>3312</v>
      </c>
      <c r="B267" s="11" t="s">
        <v>611</v>
      </c>
      <c r="C267" s="11" t="s">
        <v>612</v>
      </c>
      <c r="D267" s="12">
        <v>2500</v>
      </c>
      <c r="E267" s="13">
        <v>2501</v>
      </c>
      <c r="F267" t="s">
        <v>7</v>
      </c>
      <c r="G267" t="s">
        <v>72</v>
      </c>
      <c r="H267" t="s">
        <v>73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68</v>
      </c>
      <c r="O267">
        <v>100</v>
      </c>
      <c r="P267">
        <v>61</v>
      </c>
      <c r="Q267" t="s">
        <v>1</v>
      </c>
      <c r="R267" t="s">
        <v>69</v>
      </c>
      <c r="S267" s="14">
        <v>42664.809560185182</v>
      </c>
      <c r="T267" s="14">
        <v>42685.916666666672</v>
      </c>
      <c r="U267" t="s">
        <v>20</v>
      </c>
      <c r="V267" t="s">
        <v>21</v>
      </c>
      <c r="W267">
        <v>2016</v>
      </c>
    </row>
    <row r="268" spans="1:23" ht="221" x14ac:dyDescent="0.2">
      <c r="A268">
        <v>3313</v>
      </c>
      <c r="B268" s="11" t="s">
        <v>613</v>
      </c>
      <c r="C268" s="11" t="s">
        <v>614</v>
      </c>
      <c r="D268" s="12">
        <v>2000</v>
      </c>
      <c r="E268" s="13">
        <v>2321</v>
      </c>
      <c r="F268" t="s">
        <v>7</v>
      </c>
      <c r="G268" t="s">
        <v>72</v>
      </c>
      <c r="H268" t="s">
        <v>73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68</v>
      </c>
      <c r="O268">
        <v>116</v>
      </c>
      <c r="P268">
        <v>80.03</v>
      </c>
      <c r="Q268" t="s">
        <v>1</v>
      </c>
      <c r="R268" t="s">
        <v>69</v>
      </c>
      <c r="S268" s="14">
        <v>42382.244409722218</v>
      </c>
      <c r="T268" s="14">
        <v>42396.041666666672</v>
      </c>
      <c r="U268" t="s">
        <v>11</v>
      </c>
      <c r="V268" t="s">
        <v>11</v>
      </c>
      <c r="W268">
        <v>2016</v>
      </c>
    </row>
    <row r="269" spans="1:23" ht="238" x14ac:dyDescent="0.2">
      <c r="A269">
        <v>3314</v>
      </c>
      <c r="B269" s="11" t="s">
        <v>615</v>
      </c>
      <c r="C269" s="11" t="s">
        <v>616</v>
      </c>
      <c r="D269" s="12">
        <v>800</v>
      </c>
      <c r="E269" s="13">
        <v>1686</v>
      </c>
      <c r="F269" t="s">
        <v>7</v>
      </c>
      <c r="G269" t="s">
        <v>66</v>
      </c>
      <c r="H269" t="s">
        <v>67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68</v>
      </c>
      <c r="O269">
        <v>211</v>
      </c>
      <c r="P269">
        <v>29.07</v>
      </c>
      <c r="Q269" t="s">
        <v>1</v>
      </c>
      <c r="R269" t="s">
        <v>69</v>
      </c>
      <c r="S269" s="14">
        <v>42105.267488425925</v>
      </c>
      <c r="T269" s="14">
        <v>42132.836805555555</v>
      </c>
      <c r="U269" t="s">
        <v>14</v>
      </c>
      <c r="V269" t="s">
        <v>15</v>
      </c>
      <c r="W269">
        <v>2015</v>
      </c>
    </row>
    <row r="270" spans="1:23" ht="221" x14ac:dyDescent="0.2">
      <c r="A270">
        <v>3315</v>
      </c>
      <c r="B270" s="11" t="s">
        <v>617</v>
      </c>
      <c r="C270" s="11" t="s">
        <v>618</v>
      </c>
      <c r="D270" s="12">
        <v>4000</v>
      </c>
      <c r="E270" s="13">
        <v>4400</v>
      </c>
      <c r="F270" t="s">
        <v>7</v>
      </c>
      <c r="G270" t="s">
        <v>66</v>
      </c>
      <c r="H270" t="s">
        <v>67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68</v>
      </c>
      <c r="O270">
        <v>110</v>
      </c>
      <c r="P270">
        <v>49.44</v>
      </c>
      <c r="Q270" t="s">
        <v>1</v>
      </c>
      <c r="R270" t="s">
        <v>69</v>
      </c>
      <c r="S270" s="14">
        <v>42466.303715277783</v>
      </c>
      <c r="T270" s="14">
        <v>42496.303715277783</v>
      </c>
      <c r="U270" t="s">
        <v>14</v>
      </c>
      <c r="V270" t="s">
        <v>15</v>
      </c>
      <c r="W270">
        <v>2016</v>
      </c>
    </row>
    <row r="271" spans="1:23" ht="221" x14ac:dyDescent="0.2">
      <c r="A271">
        <v>3316</v>
      </c>
      <c r="B271" s="11" t="s">
        <v>619</v>
      </c>
      <c r="C271" s="11" t="s">
        <v>620</v>
      </c>
      <c r="D271" s="12">
        <v>11737</v>
      </c>
      <c r="E271" s="13">
        <v>11747.18</v>
      </c>
      <c r="F271" t="s">
        <v>7</v>
      </c>
      <c r="G271" t="s">
        <v>72</v>
      </c>
      <c r="H271" t="s">
        <v>73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68</v>
      </c>
      <c r="O271">
        <v>100</v>
      </c>
      <c r="P271">
        <v>93.98</v>
      </c>
      <c r="Q271" t="s">
        <v>1</v>
      </c>
      <c r="R271" t="s">
        <v>69</v>
      </c>
      <c r="S271" s="14">
        <v>41826.871238425927</v>
      </c>
      <c r="T271" s="14">
        <v>41859.57916666667</v>
      </c>
      <c r="U271" t="s">
        <v>17</v>
      </c>
      <c r="V271" t="s">
        <v>18</v>
      </c>
      <c r="W271">
        <v>2014</v>
      </c>
    </row>
    <row r="272" spans="1:23" ht="187" x14ac:dyDescent="0.2">
      <c r="A272">
        <v>3317</v>
      </c>
      <c r="B272" s="11" t="s">
        <v>621</v>
      </c>
      <c r="C272" s="11" t="s">
        <v>622</v>
      </c>
      <c r="D272" s="12">
        <v>1050</v>
      </c>
      <c r="E272" s="13">
        <v>1115</v>
      </c>
      <c r="F272" t="s">
        <v>7</v>
      </c>
      <c r="G272" t="s">
        <v>72</v>
      </c>
      <c r="H272" t="s">
        <v>73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68</v>
      </c>
      <c r="O272">
        <v>106</v>
      </c>
      <c r="P272">
        <v>61.94</v>
      </c>
      <c r="Q272" t="s">
        <v>1</v>
      </c>
      <c r="R272" t="s">
        <v>69</v>
      </c>
      <c r="S272" s="14">
        <v>42499.039629629624</v>
      </c>
      <c r="T272" s="14">
        <v>42529.039629629624</v>
      </c>
      <c r="U272" t="s">
        <v>15</v>
      </c>
      <c r="V272" t="s">
        <v>16</v>
      </c>
      <c r="W272">
        <v>2016</v>
      </c>
    </row>
    <row r="273" spans="1:23" ht="119" x14ac:dyDescent="0.2">
      <c r="A273">
        <v>3318</v>
      </c>
      <c r="B273" s="11" t="s">
        <v>623</v>
      </c>
      <c r="C273" s="11" t="s">
        <v>624</v>
      </c>
      <c r="D273" s="12">
        <v>2000</v>
      </c>
      <c r="E273" s="13">
        <v>2512</v>
      </c>
      <c r="F273" t="s">
        <v>7</v>
      </c>
      <c r="G273" t="s">
        <v>90</v>
      </c>
      <c r="H273" t="s">
        <v>91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68</v>
      </c>
      <c r="O273">
        <v>126</v>
      </c>
      <c r="P273">
        <v>78.5</v>
      </c>
      <c r="Q273" t="s">
        <v>1</v>
      </c>
      <c r="R273" t="s">
        <v>69</v>
      </c>
      <c r="S273" s="14">
        <v>42431.302002314813</v>
      </c>
      <c r="T273" s="14">
        <v>42471.104166666672</v>
      </c>
      <c r="U273" t="s">
        <v>13</v>
      </c>
      <c r="V273" t="s">
        <v>14</v>
      </c>
      <c r="W273">
        <v>2016</v>
      </c>
    </row>
    <row r="274" spans="1:23" ht="255" x14ac:dyDescent="0.2">
      <c r="A274">
        <v>3319</v>
      </c>
      <c r="B274" s="11" t="s">
        <v>625</v>
      </c>
      <c r="C274" s="11" t="s">
        <v>626</v>
      </c>
      <c r="D274" s="12">
        <v>500</v>
      </c>
      <c r="E274" s="13">
        <v>540</v>
      </c>
      <c r="F274" t="s">
        <v>7</v>
      </c>
      <c r="G274" t="s">
        <v>66</v>
      </c>
      <c r="H274" t="s">
        <v>67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68</v>
      </c>
      <c r="O274">
        <v>108</v>
      </c>
      <c r="P274">
        <v>33.75</v>
      </c>
      <c r="Q274" t="s">
        <v>1</v>
      </c>
      <c r="R274" t="s">
        <v>69</v>
      </c>
      <c r="S274" s="14">
        <v>41990.585486111115</v>
      </c>
      <c r="T274" s="14">
        <v>42035.585486111115</v>
      </c>
      <c r="U274" t="s">
        <v>22</v>
      </c>
      <c r="V274" t="s">
        <v>11</v>
      </c>
      <c r="W274">
        <v>2014</v>
      </c>
    </row>
    <row r="275" spans="1:23" ht="221" x14ac:dyDescent="0.2">
      <c r="A275">
        <v>3320</v>
      </c>
      <c r="B275" s="11" t="s">
        <v>627</v>
      </c>
      <c r="C275" s="11" t="s">
        <v>628</v>
      </c>
      <c r="D275" s="12">
        <v>2500</v>
      </c>
      <c r="E275" s="13">
        <v>2525</v>
      </c>
      <c r="F275" t="s">
        <v>7</v>
      </c>
      <c r="G275" t="s">
        <v>72</v>
      </c>
      <c r="H275" t="s">
        <v>73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68</v>
      </c>
      <c r="O275">
        <v>101</v>
      </c>
      <c r="P275">
        <v>66.45</v>
      </c>
      <c r="Q275" t="s">
        <v>1</v>
      </c>
      <c r="R275" t="s">
        <v>69</v>
      </c>
      <c r="S275" s="14">
        <v>42513.045798611114</v>
      </c>
      <c r="T275" s="14">
        <v>42543.045798611114</v>
      </c>
      <c r="U275" t="s">
        <v>15</v>
      </c>
      <c r="V275" t="s">
        <v>16</v>
      </c>
      <c r="W275">
        <v>2016</v>
      </c>
    </row>
    <row r="276" spans="1:23" ht="238" x14ac:dyDescent="0.2">
      <c r="A276">
        <v>3321</v>
      </c>
      <c r="B276" s="11" t="s">
        <v>629</v>
      </c>
      <c r="C276" s="11" t="s">
        <v>630</v>
      </c>
      <c r="D276" s="12">
        <v>500</v>
      </c>
      <c r="E276" s="13">
        <v>537</v>
      </c>
      <c r="F276" t="s">
        <v>7</v>
      </c>
      <c r="G276" t="s">
        <v>72</v>
      </c>
      <c r="H276" t="s">
        <v>73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68</v>
      </c>
      <c r="O276">
        <v>107</v>
      </c>
      <c r="P276">
        <v>35.799999999999997</v>
      </c>
      <c r="Q276" t="s">
        <v>1</v>
      </c>
      <c r="R276" t="s">
        <v>69</v>
      </c>
      <c r="S276" s="14">
        <v>41914.100289351853</v>
      </c>
      <c r="T276" s="14">
        <v>41928.165972222225</v>
      </c>
      <c r="U276" t="s">
        <v>20</v>
      </c>
      <c r="V276" t="s">
        <v>20</v>
      </c>
      <c r="W276">
        <v>2014</v>
      </c>
    </row>
    <row r="277" spans="1:23" ht="238" x14ac:dyDescent="0.2">
      <c r="A277">
        <v>3322</v>
      </c>
      <c r="B277" s="11" t="s">
        <v>631</v>
      </c>
      <c r="C277" s="11" t="s">
        <v>632</v>
      </c>
      <c r="D277" s="12">
        <v>3300</v>
      </c>
      <c r="E277" s="13">
        <v>3350</v>
      </c>
      <c r="F277" t="s">
        <v>7</v>
      </c>
      <c r="G277" t="s">
        <v>72</v>
      </c>
      <c r="H277" t="s">
        <v>73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68</v>
      </c>
      <c r="O277">
        <v>102</v>
      </c>
      <c r="P277">
        <v>145.65</v>
      </c>
      <c r="Q277" t="s">
        <v>1</v>
      </c>
      <c r="R277" t="s">
        <v>69</v>
      </c>
      <c r="S277" s="14">
        <v>42521.010370370372</v>
      </c>
      <c r="T277" s="14">
        <v>42543.163194444445</v>
      </c>
      <c r="U277" t="s">
        <v>15</v>
      </c>
      <c r="V277" t="s">
        <v>16</v>
      </c>
      <c r="W277">
        <v>2016</v>
      </c>
    </row>
    <row r="278" spans="1:23" ht="238" x14ac:dyDescent="0.2">
      <c r="A278">
        <v>3323</v>
      </c>
      <c r="B278" s="11" t="s">
        <v>633</v>
      </c>
      <c r="C278" s="11" t="s">
        <v>634</v>
      </c>
      <c r="D278" s="12">
        <v>1000</v>
      </c>
      <c r="E278" s="13">
        <v>1259</v>
      </c>
      <c r="F278" t="s">
        <v>7</v>
      </c>
      <c r="G278" t="s">
        <v>66</v>
      </c>
      <c r="H278" t="s">
        <v>67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68</v>
      </c>
      <c r="O278">
        <v>126</v>
      </c>
      <c r="P278">
        <v>25.69</v>
      </c>
      <c r="Q278" t="s">
        <v>1</v>
      </c>
      <c r="R278" t="s">
        <v>69</v>
      </c>
      <c r="S278" s="14">
        <v>42608.36583333333</v>
      </c>
      <c r="T278" s="14">
        <v>42638.36583333333</v>
      </c>
      <c r="U278" t="s">
        <v>18</v>
      </c>
      <c r="V278" t="s">
        <v>19</v>
      </c>
      <c r="W278">
        <v>2016</v>
      </c>
    </row>
    <row r="279" spans="1:23" ht="170" x14ac:dyDescent="0.2">
      <c r="A279">
        <v>3324</v>
      </c>
      <c r="B279" s="11" t="s">
        <v>635</v>
      </c>
      <c r="C279" s="11" t="s">
        <v>636</v>
      </c>
      <c r="D279" s="12">
        <v>1500</v>
      </c>
      <c r="E279" s="13">
        <v>1525</v>
      </c>
      <c r="F279" t="s">
        <v>7</v>
      </c>
      <c r="G279" t="s">
        <v>514</v>
      </c>
      <c r="H279" t="s">
        <v>515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68</v>
      </c>
      <c r="O279">
        <v>102</v>
      </c>
      <c r="P279">
        <v>152.5</v>
      </c>
      <c r="Q279" t="s">
        <v>1</v>
      </c>
      <c r="R279" t="s">
        <v>69</v>
      </c>
      <c r="S279" s="14">
        <v>42512.58321759259</v>
      </c>
      <c r="T279" s="14">
        <v>42526.58321759259</v>
      </c>
      <c r="U279" t="s">
        <v>15</v>
      </c>
      <c r="V279" t="s">
        <v>16</v>
      </c>
      <c r="W279">
        <v>2016</v>
      </c>
    </row>
    <row r="280" spans="1:23" ht="221" x14ac:dyDescent="0.2">
      <c r="A280">
        <v>3325</v>
      </c>
      <c r="B280" s="11" t="s">
        <v>637</v>
      </c>
      <c r="C280" s="11" t="s">
        <v>638</v>
      </c>
      <c r="D280" s="12">
        <v>400</v>
      </c>
      <c r="E280" s="13">
        <v>450</v>
      </c>
      <c r="F280" t="s">
        <v>7</v>
      </c>
      <c r="G280" t="s">
        <v>66</v>
      </c>
      <c r="H280" t="s">
        <v>67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68</v>
      </c>
      <c r="O280">
        <v>113</v>
      </c>
      <c r="P280">
        <v>30</v>
      </c>
      <c r="Q280" t="s">
        <v>1</v>
      </c>
      <c r="R280" t="s">
        <v>69</v>
      </c>
      <c r="S280" s="14">
        <v>42064.785613425927</v>
      </c>
      <c r="T280" s="14">
        <v>42099.743946759263</v>
      </c>
      <c r="U280" t="s">
        <v>13</v>
      </c>
      <c r="V280" t="s">
        <v>14</v>
      </c>
      <c r="W280">
        <v>2015</v>
      </c>
    </row>
    <row r="281" spans="1:23" ht="255" x14ac:dyDescent="0.2">
      <c r="A281">
        <v>3326</v>
      </c>
      <c r="B281" s="11" t="s">
        <v>639</v>
      </c>
      <c r="C281" s="11" t="s">
        <v>640</v>
      </c>
      <c r="D281" s="12">
        <v>8000</v>
      </c>
      <c r="E281" s="13">
        <v>8110</v>
      </c>
      <c r="F281" t="s">
        <v>7</v>
      </c>
      <c r="G281" t="s">
        <v>72</v>
      </c>
      <c r="H281" t="s">
        <v>73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68</v>
      </c>
      <c r="O281">
        <v>101</v>
      </c>
      <c r="P281">
        <v>142.28</v>
      </c>
      <c r="Q281" t="s">
        <v>1</v>
      </c>
      <c r="R281" t="s">
        <v>69</v>
      </c>
      <c r="S281" s="14">
        <v>42041.714178240742</v>
      </c>
      <c r="T281" s="14">
        <v>42071.67251157407</v>
      </c>
      <c r="U281" t="s">
        <v>12</v>
      </c>
      <c r="V281" t="s">
        <v>13</v>
      </c>
      <c r="W281">
        <v>2015</v>
      </c>
    </row>
    <row r="282" spans="1:23" ht="238" x14ac:dyDescent="0.2">
      <c r="A282">
        <v>3327</v>
      </c>
      <c r="B282" s="11" t="s">
        <v>641</v>
      </c>
      <c r="C282" s="11" t="s">
        <v>642</v>
      </c>
      <c r="D282" s="12">
        <v>800</v>
      </c>
      <c r="E282" s="13">
        <v>810</v>
      </c>
      <c r="F282" t="s">
        <v>7</v>
      </c>
      <c r="G282" t="s">
        <v>66</v>
      </c>
      <c r="H282" t="s">
        <v>67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68</v>
      </c>
      <c r="O282">
        <v>101</v>
      </c>
      <c r="P282">
        <v>24.55</v>
      </c>
      <c r="Q282" t="s">
        <v>1</v>
      </c>
      <c r="R282" t="s">
        <v>69</v>
      </c>
      <c r="S282" s="14">
        <v>42468.374606481477</v>
      </c>
      <c r="T282" s="14">
        <v>42498.374606481477</v>
      </c>
      <c r="U282" t="s">
        <v>14</v>
      </c>
      <c r="V282" t="s">
        <v>15</v>
      </c>
      <c r="W282">
        <v>2016</v>
      </c>
    </row>
    <row r="283" spans="1:23" ht="238" x14ac:dyDescent="0.2">
      <c r="A283">
        <v>3328</v>
      </c>
      <c r="B283" s="11" t="s">
        <v>643</v>
      </c>
      <c r="C283" s="11" t="s">
        <v>644</v>
      </c>
      <c r="D283" s="12">
        <v>1800</v>
      </c>
      <c r="E283" s="13">
        <v>2635</v>
      </c>
      <c r="F283" t="s">
        <v>7</v>
      </c>
      <c r="G283" t="s">
        <v>72</v>
      </c>
      <c r="H283" t="s">
        <v>73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68</v>
      </c>
      <c r="O283">
        <v>146</v>
      </c>
      <c r="P283">
        <v>292.77999999999997</v>
      </c>
      <c r="Q283" t="s">
        <v>1</v>
      </c>
      <c r="R283" t="s">
        <v>69</v>
      </c>
      <c r="S283" s="14">
        <v>41822.57503472222</v>
      </c>
      <c r="T283" s="14">
        <v>41825.041666666664</v>
      </c>
      <c r="U283" t="s">
        <v>17</v>
      </c>
      <c r="V283" t="s">
        <v>17</v>
      </c>
      <c r="W283">
        <v>2014</v>
      </c>
    </row>
    <row r="284" spans="1:23" ht="204" x14ac:dyDescent="0.2">
      <c r="A284">
        <v>3329</v>
      </c>
      <c r="B284" s="11" t="s">
        <v>645</v>
      </c>
      <c r="C284" s="11" t="s">
        <v>646</v>
      </c>
      <c r="D284" s="12">
        <v>1000</v>
      </c>
      <c r="E284" s="13">
        <v>1168</v>
      </c>
      <c r="F284" t="s">
        <v>7</v>
      </c>
      <c r="G284" t="s">
        <v>66</v>
      </c>
      <c r="H284" t="s">
        <v>67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68</v>
      </c>
      <c r="O284">
        <v>117</v>
      </c>
      <c r="P284">
        <v>44.92</v>
      </c>
      <c r="Q284" t="s">
        <v>1</v>
      </c>
      <c r="R284" t="s">
        <v>69</v>
      </c>
      <c r="S284" s="14">
        <v>41837.323009259257</v>
      </c>
      <c r="T284" s="14">
        <v>41847.958333333336</v>
      </c>
      <c r="U284" t="s">
        <v>17</v>
      </c>
      <c r="V284" t="s">
        <v>17</v>
      </c>
      <c r="W284">
        <v>2014</v>
      </c>
    </row>
    <row r="285" spans="1:23" ht="238" x14ac:dyDescent="0.2">
      <c r="A285">
        <v>3330</v>
      </c>
      <c r="B285" s="11" t="s">
        <v>647</v>
      </c>
      <c r="C285" s="11" t="s">
        <v>648</v>
      </c>
      <c r="D285" s="12">
        <v>1500</v>
      </c>
      <c r="E285" s="13">
        <v>1594</v>
      </c>
      <c r="F285" t="s">
        <v>7</v>
      </c>
      <c r="G285" t="s">
        <v>66</v>
      </c>
      <c r="H285" t="s">
        <v>67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68</v>
      </c>
      <c r="O285">
        <v>106</v>
      </c>
      <c r="P285">
        <v>23.1</v>
      </c>
      <c r="Q285" t="s">
        <v>1</v>
      </c>
      <c r="R285" t="s">
        <v>69</v>
      </c>
      <c r="S285" s="14">
        <v>42065.887361111112</v>
      </c>
      <c r="T285" s="14">
        <v>42095.845694444448</v>
      </c>
      <c r="U285" t="s">
        <v>13</v>
      </c>
      <c r="V285" t="s">
        <v>14</v>
      </c>
      <c r="W285">
        <v>2015</v>
      </c>
    </row>
    <row r="286" spans="1:23" ht="238" x14ac:dyDescent="0.2">
      <c r="A286">
        <v>3331</v>
      </c>
      <c r="B286" s="11" t="s">
        <v>649</v>
      </c>
      <c r="C286" s="11" t="s">
        <v>650</v>
      </c>
      <c r="D286" s="12">
        <v>5000</v>
      </c>
      <c r="E286" s="13">
        <v>5226</v>
      </c>
      <c r="F286" t="s">
        <v>7</v>
      </c>
      <c r="G286" t="s">
        <v>72</v>
      </c>
      <c r="H286" t="s">
        <v>73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68</v>
      </c>
      <c r="O286">
        <v>105</v>
      </c>
      <c r="P286">
        <v>80.400000000000006</v>
      </c>
      <c r="Q286" t="s">
        <v>1</v>
      </c>
      <c r="R286" t="s">
        <v>69</v>
      </c>
      <c r="S286" s="14">
        <v>42248.697754629626</v>
      </c>
      <c r="T286" s="14">
        <v>42283.697754629626</v>
      </c>
      <c r="U286" t="s">
        <v>19</v>
      </c>
      <c r="V286" t="s">
        <v>20</v>
      </c>
      <c r="W286">
        <v>2015</v>
      </c>
    </row>
    <row r="287" spans="1:23" ht="221" x14ac:dyDescent="0.2">
      <c r="A287">
        <v>3332</v>
      </c>
      <c r="B287" s="11" t="s">
        <v>651</v>
      </c>
      <c r="C287" s="11" t="s">
        <v>652</v>
      </c>
      <c r="D287" s="12">
        <v>6000</v>
      </c>
      <c r="E287" s="13">
        <v>6000</v>
      </c>
      <c r="F287" t="s">
        <v>7</v>
      </c>
      <c r="G287" t="s">
        <v>72</v>
      </c>
      <c r="H287" t="s">
        <v>73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68</v>
      </c>
      <c r="O287">
        <v>100</v>
      </c>
      <c r="P287">
        <v>72.290000000000006</v>
      </c>
      <c r="Q287" t="s">
        <v>1</v>
      </c>
      <c r="R287" t="s">
        <v>69</v>
      </c>
      <c r="S287" s="14">
        <v>41809.860300925924</v>
      </c>
      <c r="T287" s="14">
        <v>41839.860300925924</v>
      </c>
      <c r="U287" t="s">
        <v>16</v>
      </c>
      <c r="V287" t="s">
        <v>17</v>
      </c>
      <c r="W287">
        <v>2014</v>
      </c>
    </row>
    <row r="288" spans="1:23" ht="221" x14ac:dyDescent="0.2">
      <c r="A288">
        <v>3333</v>
      </c>
      <c r="B288" s="11" t="s">
        <v>653</v>
      </c>
      <c r="C288" s="11" t="s">
        <v>654</v>
      </c>
      <c r="D288" s="12">
        <v>3500</v>
      </c>
      <c r="E288" s="13">
        <v>3660</v>
      </c>
      <c r="F288" t="s">
        <v>7</v>
      </c>
      <c r="G288" t="s">
        <v>72</v>
      </c>
      <c r="H288" t="s">
        <v>73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68</v>
      </c>
      <c r="O288">
        <v>105</v>
      </c>
      <c r="P288">
        <v>32.97</v>
      </c>
      <c r="Q288" t="s">
        <v>1</v>
      </c>
      <c r="R288" t="s">
        <v>69</v>
      </c>
      <c r="S288" s="14">
        <v>42148.676851851851</v>
      </c>
      <c r="T288" s="14">
        <v>42170.676851851851</v>
      </c>
      <c r="U288" t="s">
        <v>15</v>
      </c>
      <c r="V288" t="s">
        <v>16</v>
      </c>
      <c r="W288">
        <v>2015</v>
      </c>
    </row>
    <row r="289" spans="1:23" ht="153" x14ac:dyDescent="0.2">
      <c r="A289">
        <v>3334</v>
      </c>
      <c r="B289" s="11" t="s">
        <v>655</v>
      </c>
      <c r="C289" s="11" t="s">
        <v>656</v>
      </c>
      <c r="D289" s="12">
        <v>3871</v>
      </c>
      <c r="E289" s="13">
        <v>5366</v>
      </c>
      <c r="F289" t="s">
        <v>7</v>
      </c>
      <c r="G289" t="s">
        <v>72</v>
      </c>
      <c r="H289" t="s">
        <v>73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68</v>
      </c>
      <c r="O289">
        <v>139</v>
      </c>
      <c r="P289">
        <v>116.65</v>
      </c>
      <c r="Q289" t="s">
        <v>1</v>
      </c>
      <c r="R289" t="s">
        <v>69</v>
      </c>
      <c r="S289" s="14">
        <v>42185.521087962959</v>
      </c>
      <c r="T289" s="14">
        <v>42215.521087962959</v>
      </c>
      <c r="U289" t="s">
        <v>16</v>
      </c>
      <c r="V289" t="s">
        <v>17</v>
      </c>
      <c r="W289">
        <v>2015</v>
      </c>
    </row>
    <row r="290" spans="1:23" ht="238" x14ac:dyDescent="0.2">
      <c r="A290">
        <v>3335</v>
      </c>
      <c r="B290" s="11" t="s">
        <v>657</v>
      </c>
      <c r="C290" s="11" t="s">
        <v>658</v>
      </c>
      <c r="D290" s="12">
        <v>5000</v>
      </c>
      <c r="E290" s="13">
        <v>5016</v>
      </c>
      <c r="F290" t="s">
        <v>7</v>
      </c>
      <c r="G290" t="s">
        <v>66</v>
      </c>
      <c r="H290" t="s">
        <v>67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68</v>
      </c>
      <c r="O290">
        <v>100</v>
      </c>
      <c r="P290">
        <v>79.62</v>
      </c>
      <c r="Q290" t="s">
        <v>1</v>
      </c>
      <c r="R290" t="s">
        <v>69</v>
      </c>
      <c r="S290" s="14">
        <v>41827.674143518518</v>
      </c>
      <c r="T290" s="14">
        <v>41854.958333333336</v>
      </c>
      <c r="U290" t="s">
        <v>17</v>
      </c>
      <c r="V290" t="s">
        <v>18</v>
      </c>
      <c r="W290">
        <v>2014</v>
      </c>
    </row>
    <row r="291" spans="1:23" ht="204" x14ac:dyDescent="0.2">
      <c r="A291">
        <v>3336</v>
      </c>
      <c r="B291" s="11" t="s">
        <v>659</v>
      </c>
      <c r="C291" s="11" t="s">
        <v>660</v>
      </c>
      <c r="D291" s="12">
        <v>250</v>
      </c>
      <c r="E291" s="13">
        <v>250</v>
      </c>
      <c r="F291" t="s">
        <v>7</v>
      </c>
      <c r="G291" t="s">
        <v>66</v>
      </c>
      <c r="H291" t="s">
        <v>67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68</v>
      </c>
      <c r="O291">
        <v>100</v>
      </c>
      <c r="P291">
        <v>27.78</v>
      </c>
      <c r="Q291" t="s">
        <v>1</v>
      </c>
      <c r="R291" t="s">
        <v>69</v>
      </c>
      <c r="S291" s="14">
        <v>42437.398680555561</v>
      </c>
      <c r="T291" s="14">
        <v>42465.35701388889</v>
      </c>
      <c r="U291" t="s">
        <v>13</v>
      </c>
      <c r="V291" t="s">
        <v>14</v>
      </c>
      <c r="W291">
        <v>2016</v>
      </c>
    </row>
    <row r="292" spans="1:23" ht="187" x14ac:dyDescent="0.2">
      <c r="A292">
        <v>3337</v>
      </c>
      <c r="B292" s="11" t="s">
        <v>661</v>
      </c>
      <c r="C292" s="11" t="s">
        <v>662</v>
      </c>
      <c r="D292" s="12">
        <v>2500</v>
      </c>
      <c r="E292" s="13">
        <v>2755</v>
      </c>
      <c r="F292" t="s">
        <v>7</v>
      </c>
      <c r="G292" t="s">
        <v>66</v>
      </c>
      <c r="H292" t="s">
        <v>67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68</v>
      </c>
      <c r="O292">
        <v>110</v>
      </c>
      <c r="P292">
        <v>81.03</v>
      </c>
      <c r="Q292" t="s">
        <v>1</v>
      </c>
      <c r="R292" t="s">
        <v>69</v>
      </c>
      <c r="S292" s="14">
        <v>41901.282025462962</v>
      </c>
      <c r="T292" s="14">
        <v>41922.875</v>
      </c>
      <c r="U292" t="s">
        <v>19</v>
      </c>
      <c r="V292" t="s">
        <v>20</v>
      </c>
      <c r="W292">
        <v>2014</v>
      </c>
    </row>
    <row r="293" spans="1:23" ht="136" x14ac:dyDescent="0.2">
      <c r="A293">
        <v>3338</v>
      </c>
      <c r="B293" s="11" t="s">
        <v>663</v>
      </c>
      <c r="C293" s="11" t="s">
        <v>664</v>
      </c>
      <c r="D293" s="12">
        <v>15000</v>
      </c>
      <c r="E293" s="13">
        <v>15327</v>
      </c>
      <c r="F293" t="s">
        <v>7</v>
      </c>
      <c r="G293" t="s">
        <v>72</v>
      </c>
      <c r="H293" t="s">
        <v>73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68</v>
      </c>
      <c r="O293">
        <v>102</v>
      </c>
      <c r="P293">
        <v>136.85</v>
      </c>
      <c r="Q293" t="s">
        <v>1</v>
      </c>
      <c r="R293" t="s">
        <v>69</v>
      </c>
      <c r="S293" s="14">
        <v>42769.574999999997</v>
      </c>
      <c r="T293" s="14">
        <v>42790.574999999997</v>
      </c>
      <c r="U293" t="s">
        <v>12</v>
      </c>
      <c r="V293" t="s">
        <v>12</v>
      </c>
      <c r="W293">
        <v>2017</v>
      </c>
    </row>
    <row r="294" spans="1:23" ht="187" x14ac:dyDescent="0.2">
      <c r="A294">
        <v>3339</v>
      </c>
      <c r="B294" s="11" t="s">
        <v>665</v>
      </c>
      <c r="C294" s="11" t="s">
        <v>666</v>
      </c>
      <c r="D294" s="12">
        <v>8000</v>
      </c>
      <c r="E294" s="13">
        <v>8348</v>
      </c>
      <c r="F294" t="s">
        <v>7</v>
      </c>
      <c r="G294" t="s">
        <v>72</v>
      </c>
      <c r="H294" t="s">
        <v>73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68</v>
      </c>
      <c r="O294">
        <v>104</v>
      </c>
      <c r="P294">
        <v>177.62</v>
      </c>
      <c r="Q294" t="s">
        <v>1</v>
      </c>
      <c r="R294" t="s">
        <v>69</v>
      </c>
      <c r="S294" s="14">
        <v>42549.665717592594</v>
      </c>
      <c r="T294" s="14">
        <v>42579.665717592594</v>
      </c>
      <c r="U294" t="s">
        <v>16</v>
      </c>
      <c r="V294" t="s">
        <v>17</v>
      </c>
      <c r="W294">
        <v>2016</v>
      </c>
    </row>
    <row r="295" spans="1:23" ht="272" x14ac:dyDescent="0.2">
      <c r="A295">
        <v>3340</v>
      </c>
      <c r="B295" s="11" t="s">
        <v>667</v>
      </c>
      <c r="C295" s="11" t="s">
        <v>668</v>
      </c>
      <c r="D295" s="12">
        <v>3000</v>
      </c>
      <c r="E295" s="13">
        <v>4145</v>
      </c>
      <c r="F295" t="s">
        <v>7</v>
      </c>
      <c r="G295" t="s">
        <v>72</v>
      </c>
      <c r="H295" t="s">
        <v>73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68</v>
      </c>
      <c r="O295">
        <v>138</v>
      </c>
      <c r="P295">
        <v>109.08</v>
      </c>
      <c r="Q295" t="s">
        <v>1</v>
      </c>
      <c r="R295" t="s">
        <v>69</v>
      </c>
      <c r="S295" s="14">
        <v>42685.974004629628</v>
      </c>
      <c r="T295" s="14">
        <v>42710.974004629628</v>
      </c>
      <c r="U295" t="s">
        <v>21</v>
      </c>
      <c r="V295" t="s">
        <v>22</v>
      </c>
      <c r="W295">
        <v>2016</v>
      </c>
    </row>
    <row r="296" spans="1:23" ht="255" x14ac:dyDescent="0.2">
      <c r="A296">
        <v>3341</v>
      </c>
      <c r="B296" s="11" t="s">
        <v>669</v>
      </c>
      <c r="C296" s="11" t="s">
        <v>670</v>
      </c>
      <c r="D296" s="12">
        <v>3350</v>
      </c>
      <c r="E296" s="13">
        <v>3350</v>
      </c>
      <c r="F296" t="s">
        <v>7</v>
      </c>
      <c r="G296" t="s">
        <v>66</v>
      </c>
      <c r="H296" t="s">
        <v>67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68</v>
      </c>
      <c r="O296">
        <v>100</v>
      </c>
      <c r="P296">
        <v>119.64</v>
      </c>
      <c r="Q296" t="s">
        <v>1</v>
      </c>
      <c r="R296" t="s">
        <v>69</v>
      </c>
      <c r="S296" s="14">
        <v>42510.798854166671</v>
      </c>
      <c r="T296" s="14">
        <v>42533.708333333328</v>
      </c>
      <c r="U296" t="s">
        <v>15</v>
      </c>
      <c r="V296" t="s">
        <v>16</v>
      </c>
      <c r="W296">
        <v>2016</v>
      </c>
    </row>
    <row r="297" spans="1:23" ht="187" x14ac:dyDescent="0.2">
      <c r="A297">
        <v>3342</v>
      </c>
      <c r="B297" s="11" t="s">
        <v>671</v>
      </c>
      <c r="C297" s="11" t="s">
        <v>672</v>
      </c>
      <c r="D297" s="12">
        <v>6000</v>
      </c>
      <c r="E297" s="13">
        <v>6100</v>
      </c>
      <c r="F297" t="s">
        <v>7</v>
      </c>
      <c r="G297" t="s">
        <v>72</v>
      </c>
      <c r="H297" t="s">
        <v>73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68</v>
      </c>
      <c r="O297">
        <v>102</v>
      </c>
      <c r="P297">
        <v>78.209999999999994</v>
      </c>
      <c r="Q297" t="s">
        <v>1</v>
      </c>
      <c r="R297" t="s">
        <v>69</v>
      </c>
      <c r="S297" s="14">
        <v>42062.296412037031</v>
      </c>
      <c r="T297" s="14">
        <v>42095.207638888889</v>
      </c>
      <c r="U297" t="s">
        <v>12</v>
      </c>
      <c r="V297" t="s">
        <v>14</v>
      </c>
      <c r="W297">
        <v>2015</v>
      </c>
    </row>
    <row r="298" spans="1:23" ht="221" x14ac:dyDescent="0.2">
      <c r="A298">
        <v>3343</v>
      </c>
      <c r="B298" s="11" t="s">
        <v>673</v>
      </c>
      <c r="C298" s="11" t="s">
        <v>674</v>
      </c>
      <c r="D298" s="12">
        <v>700</v>
      </c>
      <c r="E298" s="13">
        <v>1200</v>
      </c>
      <c r="F298" t="s">
        <v>7</v>
      </c>
      <c r="G298" t="s">
        <v>66</v>
      </c>
      <c r="H298" t="s">
        <v>67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68</v>
      </c>
      <c r="O298">
        <v>171</v>
      </c>
      <c r="P298">
        <v>52.17</v>
      </c>
      <c r="Q298" t="s">
        <v>1</v>
      </c>
      <c r="R298" t="s">
        <v>69</v>
      </c>
      <c r="S298" s="14">
        <v>42452.916481481487</v>
      </c>
      <c r="T298" s="14">
        <v>42473.554166666669</v>
      </c>
      <c r="U298" t="s">
        <v>13</v>
      </c>
      <c r="V298" t="s">
        <v>14</v>
      </c>
      <c r="W298">
        <v>2016</v>
      </c>
    </row>
    <row r="299" spans="1:23" ht="238" x14ac:dyDescent="0.2">
      <c r="A299">
        <v>3344</v>
      </c>
      <c r="B299" s="11" t="s">
        <v>675</v>
      </c>
      <c r="C299" s="11" t="s">
        <v>676</v>
      </c>
      <c r="D299" s="12">
        <v>4500</v>
      </c>
      <c r="E299" s="13">
        <v>4565</v>
      </c>
      <c r="F299" t="s">
        <v>7</v>
      </c>
      <c r="G299" t="s">
        <v>72</v>
      </c>
      <c r="H299" t="s">
        <v>73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68</v>
      </c>
      <c r="O299">
        <v>101</v>
      </c>
      <c r="P299">
        <v>114.13</v>
      </c>
      <c r="Q299" t="s">
        <v>1</v>
      </c>
      <c r="R299" t="s">
        <v>69</v>
      </c>
      <c r="S299" s="14">
        <v>41851.200150462959</v>
      </c>
      <c r="T299" s="14">
        <v>41881.200150462959</v>
      </c>
      <c r="U299" t="s">
        <v>17</v>
      </c>
      <c r="V299" t="s">
        <v>18</v>
      </c>
      <c r="W299">
        <v>2014</v>
      </c>
    </row>
    <row r="300" spans="1:23" ht="255" x14ac:dyDescent="0.2">
      <c r="A300">
        <v>3345</v>
      </c>
      <c r="B300" s="11" t="s">
        <v>677</v>
      </c>
      <c r="C300" s="11" t="s">
        <v>678</v>
      </c>
      <c r="D300" s="12">
        <v>500</v>
      </c>
      <c r="E300" s="13">
        <v>650</v>
      </c>
      <c r="F300" t="s">
        <v>7</v>
      </c>
      <c r="G300" t="s">
        <v>72</v>
      </c>
      <c r="H300" t="s">
        <v>73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68</v>
      </c>
      <c r="O300">
        <v>130</v>
      </c>
      <c r="P300">
        <v>50</v>
      </c>
      <c r="Q300" t="s">
        <v>1</v>
      </c>
      <c r="R300" t="s">
        <v>69</v>
      </c>
      <c r="S300" s="14">
        <v>42053.106111111112</v>
      </c>
      <c r="T300" s="14">
        <v>42112.025694444441</v>
      </c>
      <c r="U300" t="s">
        <v>12</v>
      </c>
      <c r="V300" t="s">
        <v>14</v>
      </c>
      <c r="W300">
        <v>2015</v>
      </c>
    </row>
    <row r="301" spans="1:23" ht="221" x14ac:dyDescent="0.2">
      <c r="A301">
        <v>3346</v>
      </c>
      <c r="B301" s="11" t="s">
        <v>679</v>
      </c>
      <c r="C301" s="11" t="s">
        <v>680</v>
      </c>
      <c r="D301" s="12">
        <v>1500</v>
      </c>
      <c r="E301" s="13">
        <v>1650</v>
      </c>
      <c r="F301" t="s">
        <v>7</v>
      </c>
      <c r="G301" t="s">
        <v>72</v>
      </c>
      <c r="H301" t="s">
        <v>73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68</v>
      </c>
      <c r="O301">
        <v>110</v>
      </c>
      <c r="P301">
        <v>91.67</v>
      </c>
      <c r="Q301" t="s">
        <v>1</v>
      </c>
      <c r="R301" t="s">
        <v>69</v>
      </c>
      <c r="S301" s="14">
        <v>42054.024421296301</v>
      </c>
      <c r="T301" s="14">
        <v>42061.024421296301</v>
      </c>
      <c r="U301" t="s">
        <v>12</v>
      </c>
      <c r="V301" t="s">
        <v>12</v>
      </c>
      <c r="W301">
        <v>2015</v>
      </c>
    </row>
    <row r="302" spans="1:23" ht="255" x14ac:dyDescent="0.2">
      <c r="A302">
        <v>3347</v>
      </c>
      <c r="B302" s="11" t="s">
        <v>681</v>
      </c>
      <c r="C302" s="11" t="s">
        <v>682</v>
      </c>
      <c r="D302" s="12">
        <v>2000</v>
      </c>
      <c r="E302" s="13">
        <v>2389</v>
      </c>
      <c r="F302" t="s">
        <v>7</v>
      </c>
      <c r="G302" t="s">
        <v>66</v>
      </c>
      <c r="H302" t="s">
        <v>67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68</v>
      </c>
      <c r="O302">
        <v>119</v>
      </c>
      <c r="P302">
        <v>108.59</v>
      </c>
      <c r="Q302" t="s">
        <v>1</v>
      </c>
      <c r="R302" t="s">
        <v>69</v>
      </c>
      <c r="S302" s="14">
        <v>42484.551550925928</v>
      </c>
      <c r="T302" s="14">
        <v>42498.875</v>
      </c>
      <c r="U302" t="s">
        <v>14</v>
      </c>
      <c r="V302" t="s">
        <v>15</v>
      </c>
      <c r="W302">
        <v>2016</v>
      </c>
    </row>
    <row r="303" spans="1:23" ht="238" x14ac:dyDescent="0.2">
      <c r="A303">
        <v>3348</v>
      </c>
      <c r="B303" s="11" t="s">
        <v>516</v>
      </c>
      <c r="C303" s="11" t="s">
        <v>683</v>
      </c>
      <c r="D303" s="12">
        <v>5500</v>
      </c>
      <c r="E303" s="13">
        <v>5516</v>
      </c>
      <c r="F303" t="s">
        <v>7</v>
      </c>
      <c r="G303" t="s">
        <v>72</v>
      </c>
      <c r="H303" t="s">
        <v>73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68</v>
      </c>
      <c r="O303">
        <v>100</v>
      </c>
      <c r="P303">
        <v>69.819999999999993</v>
      </c>
      <c r="Q303" t="s">
        <v>1</v>
      </c>
      <c r="R303" t="s">
        <v>69</v>
      </c>
      <c r="S303" s="14">
        <v>42466.558796296296</v>
      </c>
      <c r="T303" s="14">
        <v>42490.165972222225</v>
      </c>
      <c r="U303" t="s">
        <v>14</v>
      </c>
      <c r="V303" t="s">
        <v>14</v>
      </c>
      <c r="W303">
        <v>2016</v>
      </c>
    </row>
    <row r="304" spans="1:23" ht="255" x14ac:dyDescent="0.2">
      <c r="A304">
        <v>3349</v>
      </c>
      <c r="B304" s="11" t="s">
        <v>684</v>
      </c>
      <c r="C304" s="11" t="s">
        <v>685</v>
      </c>
      <c r="D304" s="12">
        <v>1000</v>
      </c>
      <c r="E304" s="13">
        <v>1534</v>
      </c>
      <c r="F304" t="s">
        <v>7</v>
      </c>
      <c r="G304" t="s">
        <v>72</v>
      </c>
      <c r="H304" t="s">
        <v>73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68</v>
      </c>
      <c r="O304">
        <v>153</v>
      </c>
      <c r="P304">
        <v>109.57</v>
      </c>
      <c r="Q304" t="s">
        <v>1</v>
      </c>
      <c r="R304" t="s">
        <v>69</v>
      </c>
      <c r="S304" s="14">
        <v>42513.110787037032</v>
      </c>
      <c r="T304" s="14">
        <v>42534.708333333328</v>
      </c>
      <c r="U304" t="s">
        <v>15</v>
      </c>
      <c r="V304" t="s">
        <v>16</v>
      </c>
      <c r="W304">
        <v>2016</v>
      </c>
    </row>
    <row r="305" spans="1:23" ht="289" x14ac:dyDescent="0.2">
      <c r="A305">
        <v>3350</v>
      </c>
      <c r="B305" s="11" t="s">
        <v>686</v>
      </c>
      <c r="C305" s="11" t="s">
        <v>687</v>
      </c>
      <c r="D305" s="12">
        <v>3500</v>
      </c>
      <c r="E305" s="13">
        <v>3655</v>
      </c>
      <c r="F305" t="s">
        <v>7</v>
      </c>
      <c r="G305" t="s">
        <v>688</v>
      </c>
      <c r="H305" t="s">
        <v>515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68</v>
      </c>
      <c r="O305">
        <v>104</v>
      </c>
      <c r="P305">
        <v>71.67</v>
      </c>
      <c r="Q305" t="s">
        <v>1</v>
      </c>
      <c r="R305" t="s">
        <v>69</v>
      </c>
      <c r="S305" s="14">
        <v>42302.701516203699</v>
      </c>
      <c r="T305" s="14">
        <v>42337.958333333328</v>
      </c>
      <c r="U305" t="s">
        <v>20</v>
      </c>
      <c r="V305" t="s">
        <v>21</v>
      </c>
      <c r="W305">
        <v>2015</v>
      </c>
    </row>
    <row r="306" spans="1:23" ht="238" x14ac:dyDescent="0.2">
      <c r="A306">
        <v>3351</v>
      </c>
      <c r="B306" s="11" t="s">
        <v>689</v>
      </c>
      <c r="C306" s="11" t="s">
        <v>690</v>
      </c>
      <c r="D306" s="12">
        <v>5000</v>
      </c>
      <c r="E306" s="13">
        <v>5055</v>
      </c>
      <c r="F306" t="s">
        <v>7</v>
      </c>
      <c r="G306" t="s">
        <v>66</v>
      </c>
      <c r="H306" t="s">
        <v>67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68</v>
      </c>
      <c r="O306">
        <v>101</v>
      </c>
      <c r="P306">
        <v>93.61</v>
      </c>
      <c r="Q306" t="s">
        <v>1</v>
      </c>
      <c r="R306" t="s">
        <v>69</v>
      </c>
      <c r="S306" s="14">
        <v>41806.395428240743</v>
      </c>
      <c r="T306" s="14">
        <v>41843.458333333336</v>
      </c>
      <c r="U306" t="s">
        <v>16</v>
      </c>
      <c r="V306" t="s">
        <v>17</v>
      </c>
      <c r="W306">
        <v>2014</v>
      </c>
    </row>
    <row r="307" spans="1:23" ht="238" x14ac:dyDescent="0.2">
      <c r="A307">
        <v>3352</v>
      </c>
      <c r="B307" s="11" t="s">
        <v>691</v>
      </c>
      <c r="C307" s="11" t="s">
        <v>692</v>
      </c>
      <c r="D307" s="12">
        <v>5000</v>
      </c>
      <c r="E307" s="13">
        <v>5376</v>
      </c>
      <c r="F307" t="s">
        <v>7</v>
      </c>
      <c r="G307" t="s">
        <v>66</v>
      </c>
      <c r="H307" t="s">
        <v>67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68</v>
      </c>
      <c r="O307">
        <v>108</v>
      </c>
      <c r="P307">
        <v>76.8</v>
      </c>
      <c r="Q307" t="s">
        <v>1</v>
      </c>
      <c r="R307" t="s">
        <v>69</v>
      </c>
      <c r="S307" s="14">
        <v>42495.992800925931</v>
      </c>
      <c r="T307" s="14">
        <v>42552.958333333328</v>
      </c>
      <c r="U307" t="s">
        <v>15</v>
      </c>
      <c r="V307" t="s">
        <v>17</v>
      </c>
      <c r="W307">
        <v>2016</v>
      </c>
    </row>
    <row r="308" spans="1:23" ht="238" x14ac:dyDescent="0.2">
      <c r="A308">
        <v>3353</v>
      </c>
      <c r="B308" s="11" t="s">
        <v>693</v>
      </c>
      <c r="C308" s="11" t="s">
        <v>694</v>
      </c>
      <c r="D308" s="12">
        <v>500</v>
      </c>
      <c r="E308" s="13">
        <v>1575</v>
      </c>
      <c r="F308" t="s">
        <v>7</v>
      </c>
      <c r="G308" t="s">
        <v>66</v>
      </c>
      <c r="H308" t="s">
        <v>67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68</v>
      </c>
      <c r="O308">
        <v>315</v>
      </c>
      <c r="P308">
        <v>35.799999999999997</v>
      </c>
      <c r="Q308" t="s">
        <v>1</v>
      </c>
      <c r="R308" t="s">
        <v>69</v>
      </c>
      <c r="S308" s="14">
        <v>42479.432291666672</v>
      </c>
      <c r="T308" s="14">
        <v>42492.958333333328</v>
      </c>
      <c r="U308" t="s">
        <v>14</v>
      </c>
      <c r="V308" t="s">
        <v>15</v>
      </c>
      <c r="W308">
        <v>2016</v>
      </c>
    </row>
    <row r="309" spans="1:23" ht="187" x14ac:dyDescent="0.2">
      <c r="A309">
        <v>3354</v>
      </c>
      <c r="B309" s="11" t="s">
        <v>695</v>
      </c>
      <c r="C309" s="11" t="s">
        <v>696</v>
      </c>
      <c r="D309" s="12">
        <v>3000</v>
      </c>
      <c r="E309" s="13">
        <v>3058</v>
      </c>
      <c r="F309" t="s">
        <v>7</v>
      </c>
      <c r="G309" t="s">
        <v>72</v>
      </c>
      <c r="H309" t="s">
        <v>73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68</v>
      </c>
      <c r="O309">
        <v>102</v>
      </c>
      <c r="P309">
        <v>55.6</v>
      </c>
      <c r="Q309" t="s">
        <v>1</v>
      </c>
      <c r="R309" t="s">
        <v>69</v>
      </c>
      <c r="S309" s="14">
        <v>42270.7269212963</v>
      </c>
      <c r="T309" s="14">
        <v>42306.167361111111</v>
      </c>
      <c r="U309" t="s">
        <v>19</v>
      </c>
      <c r="V309" t="s">
        <v>20</v>
      </c>
      <c r="W309">
        <v>2015</v>
      </c>
    </row>
    <row r="310" spans="1:23" ht="221" x14ac:dyDescent="0.2">
      <c r="A310">
        <v>3355</v>
      </c>
      <c r="B310" s="11" t="s">
        <v>697</v>
      </c>
      <c r="C310" s="11" t="s">
        <v>698</v>
      </c>
      <c r="D310" s="12">
        <v>1750</v>
      </c>
      <c r="E310" s="13">
        <v>2210</v>
      </c>
      <c r="F310" t="s">
        <v>7</v>
      </c>
      <c r="G310" t="s">
        <v>66</v>
      </c>
      <c r="H310" t="s">
        <v>67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68</v>
      </c>
      <c r="O310">
        <v>126</v>
      </c>
      <c r="P310">
        <v>147.33000000000001</v>
      </c>
      <c r="Q310" t="s">
        <v>1</v>
      </c>
      <c r="R310" t="s">
        <v>69</v>
      </c>
      <c r="S310" s="14">
        <v>42489.619525462964</v>
      </c>
      <c r="T310" s="14">
        <v>42500.470138888893</v>
      </c>
      <c r="U310" t="s">
        <v>14</v>
      </c>
      <c r="V310" t="s">
        <v>15</v>
      </c>
      <c r="W310">
        <v>2016</v>
      </c>
    </row>
    <row r="311" spans="1:23" ht="238" x14ac:dyDescent="0.2">
      <c r="A311">
        <v>3356</v>
      </c>
      <c r="B311" s="11" t="s">
        <v>699</v>
      </c>
      <c r="C311" s="11" t="s">
        <v>700</v>
      </c>
      <c r="D311" s="12">
        <v>1500</v>
      </c>
      <c r="E311" s="13">
        <v>1521</v>
      </c>
      <c r="F311" t="s">
        <v>7</v>
      </c>
      <c r="G311" t="s">
        <v>66</v>
      </c>
      <c r="H311" t="s">
        <v>67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68</v>
      </c>
      <c r="O311">
        <v>101</v>
      </c>
      <c r="P311">
        <v>56.33</v>
      </c>
      <c r="Q311" t="s">
        <v>1</v>
      </c>
      <c r="R311" t="s">
        <v>69</v>
      </c>
      <c r="S311" s="14">
        <v>42536.815648148149</v>
      </c>
      <c r="T311" s="14">
        <v>42566.815648148149</v>
      </c>
      <c r="U311" t="s">
        <v>16</v>
      </c>
      <c r="V311" t="s">
        <v>17</v>
      </c>
      <c r="W311">
        <v>2016</v>
      </c>
    </row>
    <row r="312" spans="1:23" ht="238" x14ac:dyDescent="0.2">
      <c r="A312">
        <v>3357</v>
      </c>
      <c r="B312" s="11" t="s">
        <v>701</v>
      </c>
      <c r="C312" s="11" t="s">
        <v>702</v>
      </c>
      <c r="D312" s="12">
        <v>2000</v>
      </c>
      <c r="E312" s="13">
        <v>2020</v>
      </c>
      <c r="F312" t="s">
        <v>7</v>
      </c>
      <c r="G312" t="s">
        <v>66</v>
      </c>
      <c r="H312" t="s">
        <v>67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68</v>
      </c>
      <c r="O312">
        <v>101</v>
      </c>
      <c r="P312">
        <v>96.19</v>
      </c>
      <c r="Q312" t="s">
        <v>1</v>
      </c>
      <c r="R312" t="s">
        <v>69</v>
      </c>
      <c r="S312" s="14">
        <v>41822.417939814812</v>
      </c>
      <c r="T312" s="14">
        <v>41852.417939814812</v>
      </c>
      <c r="U312" t="s">
        <v>17</v>
      </c>
      <c r="V312" t="s">
        <v>18</v>
      </c>
      <c r="W312">
        <v>2014</v>
      </c>
    </row>
    <row r="313" spans="1:23" ht="238" x14ac:dyDescent="0.2">
      <c r="A313">
        <v>3358</v>
      </c>
      <c r="B313" s="11" t="s">
        <v>703</v>
      </c>
      <c r="C313" s="11" t="s">
        <v>704</v>
      </c>
      <c r="D313" s="12">
        <v>10000</v>
      </c>
      <c r="E313" s="13">
        <v>10299</v>
      </c>
      <c r="F313" t="s">
        <v>7</v>
      </c>
      <c r="G313" t="s">
        <v>72</v>
      </c>
      <c r="H313" t="s">
        <v>73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68</v>
      </c>
      <c r="O313">
        <v>103</v>
      </c>
      <c r="P313">
        <v>63.57</v>
      </c>
      <c r="Q313" t="s">
        <v>1</v>
      </c>
      <c r="R313" t="s">
        <v>69</v>
      </c>
      <c r="S313" s="14">
        <v>41932.311099537037</v>
      </c>
      <c r="T313" s="14">
        <v>41962.352766203709</v>
      </c>
      <c r="U313" t="s">
        <v>20</v>
      </c>
      <c r="V313" t="s">
        <v>21</v>
      </c>
      <c r="W313">
        <v>2014</v>
      </c>
    </row>
    <row r="314" spans="1:23" ht="187" x14ac:dyDescent="0.2">
      <c r="A314">
        <v>3359</v>
      </c>
      <c r="B314" s="11" t="s">
        <v>705</v>
      </c>
      <c r="C314" s="11" t="s">
        <v>706</v>
      </c>
      <c r="D314" s="12">
        <v>4000</v>
      </c>
      <c r="E314" s="13">
        <v>4250</v>
      </c>
      <c r="F314" t="s">
        <v>7</v>
      </c>
      <c r="G314" t="s">
        <v>72</v>
      </c>
      <c r="H314" t="s">
        <v>73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68</v>
      </c>
      <c r="O314">
        <v>106</v>
      </c>
      <c r="P314">
        <v>184.78</v>
      </c>
      <c r="Q314" t="s">
        <v>1</v>
      </c>
      <c r="R314" t="s">
        <v>69</v>
      </c>
      <c r="S314" s="14">
        <v>42746.057106481487</v>
      </c>
      <c r="T314" s="14">
        <v>42791.057106481487</v>
      </c>
      <c r="U314" t="s">
        <v>11</v>
      </c>
      <c r="V314" t="s">
        <v>12</v>
      </c>
      <c r="W314">
        <v>2017</v>
      </c>
    </row>
    <row r="315" spans="1:23" ht="153" x14ac:dyDescent="0.2">
      <c r="A315">
        <v>3360</v>
      </c>
      <c r="B315" s="11" t="s">
        <v>707</v>
      </c>
      <c r="C315" s="11" t="s">
        <v>708</v>
      </c>
      <c r="D315" s="12">
        <v>9000</v>
      </c>
      <c r="E315" s="13">
        <v>9124</v>
      </c>
      <c r="F315" t="s">
        <v>7</v>
      </c>
      <c r="G315" t="s">
        <v>709</v>
      </c>
      <c r="H315" t="s">
        <v>710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68</v>
      </c>
      <c r="O315">
        <v>101</v>
      </c>
      <c r="P315">
        <v>126.72</v>
      </c>
      <c r="Q315" t="s">
        <v>1</v>
      </c>
      <c r="R315" t="s">
        <v>69</v>
      </c>
      <c r="S315" s="14">
        <v>42697.082673611112</v>
      </c>
      <c r="T315" s="14">
        <v>42718.665972222225</v>
      </c>
      <c r="U315" t="s">
        <v>21</v>
      </c>
      <c r="V315" t="s">
        <v>22</v>
      </c>
      <c r="W315">
        <v>2016</v>
      </c>
    </row>
    <row r="316" spans="1:23" ht="255" x14ac:dyDescent="0.2">
      <c r="A316">
        <v>3361</v>
      </c>
      <c r="B316" s="11" t="s">
        <v>711</v>
      </c>
      <c r="C316" s="11" t="s">
        <v>712</v>
      </c>
      <c r="D316" s="12">
        <v>5000</v>
      </c>
      <c r="E316" s="13">
        <v>5673</v>
      </c>
      <c r="F316" t="s">
        <v>7</v>
      </c>
      <c r="G316" t="s">
        <v>72</v>
      </c>
      <c r="H316" t="s">
        <v>73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68</v>
      </c>
      <c r="O316">
        <v>113</v>
      </c>
      <c r="P316">
        <v>83.43</v>
      </c>
      <c r="Q316" t="s">
        <v>1</v>
      </c>
      <c r="R316" t="s">
        <v>69</v>
      </c>
      <c r="S316" s="14">
        <v>41866.025347222225</v>
      </c>
      <c r="T316" s="14">
        <v>41883.665972222225</v>
      </c>
      <c r="U316" t="s">
        <v>18</v>
      </c>
      <c r="V316" t="s">
        <v>19</v>
      </c>
      <c r="W316">
        <v>2014</v>
      </c>
    </row>
    <row r="317" spans="1:23" ht="221" x14ac:dyDescent="0.2">
      <c r="A317">
        <v>3362</v>
      </c>
      <c r="B317" s="11" t="s">
        <v>713</v>
      </c>
      <c r="C317" s="11" t="s">
        <v>714</v>
      </c>
      <c r="D317" s="12">
        <v>500</v>
      </c>
      <c r="E317" s="13">
        <v>1090</v>
      </c>
      <c r="F317" t="s">
        <v>7</v>
      </c>
      <c r="G317" t="s">
        <v>72</v>
      </c>
      <c r="H317" t="s">
        <v>73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68</v>
      </c>
      <c r="O317">
        <v>218</v>
      </c>
      <c r="P317">
        <v>54.5</v>
      </c>
      <c r="Q317" t="s">
        <v>1</v>
      </c>
      <c r="R317" t="s">
        <v>69</v>
      </c>
      <c r="S317" s="14">
        <v>42056.091631944444</v>
      </c>
      <c r="T317" s="14">
        <v>42070.204861111109</v>
      </c>
      <c r="U317" t="s">
        <v>12</v>
      </c>
      <c r="V317" t="s">
        <v>13</v>
      </c>
      <c r="W317">
        <v>2015</v>
      </c>
    </row>
    <row r="318" spans="1:23" ht="238" x14ac:dyDescent="0.2">
      <c r="A318">
        <v>3363</v>
      </c>
      <c r="B318" s="11" t="s">
        <v>715</v>
      </c>
      <c r="C318" s="11" t="s">
        <v>716</v>
      </c>
      <c r="D318" s="12">
        <v>7750</v>
      </c>
      <c r="E318" s="13">
        <v>7860</v>
      </c>
      <c r="F318" t="s">
        <v>7</v>
      </c>
      <c r="G318" t="s">
        <v>72</v>
      </c>
      <c r="H318" t="s">
        <v>73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68</v>
      </c>
      <c r="O318">
        <v>101</v>
      </c>
      <c r="P318">
        <v>302.31</v>
      </c>
      <c r="Q318" t="s">
        <v>1</v>
      </c>
      <c r="R318" t="s">
        <v>69</v>
      </c>
      <c r="S318" s="14">
        <v>41851.771354166667</v>
      </c>
      <c r="T318" s="14">
        <v>41870.666666666664</v>
      </c>
      <c r="U318" t="s">
        <v>17</v>
      </c>
      <c r="V318" t="s">
        <v>18</v>
      </c>
      <c r="W318">
        <v>2014</v>
      </c>
    </row>
    <row r="319" spans="1:23" ht="221" x14ac:dyDescent="0.2">
      <c r="A319">
        <v>3364</v>
      </c>
      <c r="B319" s="11" t="s">
        <v>717</v>
      </c>
      <c r="C319" s="11" t="s">
        <v>718</v>
      </c>
      <c r="D319" s="12">
        <v>3000</v>
      </c>
      <c r="E319" s="13">
        <v>3178</v>
      </c>
      <c r="F319" t="s">
        <v>7</v>
      </c>
      <c r="G319" t="s">
        <v>66</v>
      </c>
      <c r="H319" t="s">
        <v>67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68</v>
      </c>
      <c r="O319">
        <v>106</v>
      </c>
      <c r="P319">
        <v>44.14</v>
      </c>
      <c r="Q319" t="s">
        <v>1</v>
      </c>
      <c r="R319" t="s">
        <v>69</v>
      </c>
      <c r="S319" s="14">
        <v>42422.977418981478</v>
      </c>
      <c r="T319" s="14">
        <v>42444.875</v>
      </c>
      <c r="U319" t="s">
        <v>12</v>
      </c>
      <c r="V319" t="s">
        <v>13</v>
      </c>
      <c r="W319">
        <v>2016</v>
      </c>
    </row>
    <row r="320" spans="1:23" ht="238" x14ac:dyDescent="0.2">
      <c r="A320">
        <v>3365</v>
      </c>
      <c r="B320" s="11" t="s">
        <v>719</v>
      </c>
      <c r="C320" s="11" t="s">
        <v>720</v>
      </c>
      <c r="D320" s="12">
        <v>2500</v>
      </c>
      <c r="E320" s="13">
        <v>2600</v>
      </c>
      <c r="F320" t="s">
        <v>7</v>
      </c>
      <c r="G320" t="s">
        <v>72</v>
      </c>
      <c r="H320" t="s">
        <v>73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68</v>
      </c>
      <c r="O320">
        <v>104</v>
      </c>
      <c r="P320">
        <v>866.67</v>
      </c>
      <c r="Q320" t="s">
        <v>1</v>
      </c>
      <c r="R320" t="s">
        <v>69</v>
      </c>
      <c r="S320" s="14">
        <v>42321.101759259262</v>
      </c>
      <c r="T320" s="14">
        <v>42351.101759259262</v>
      </c>
      <c r="U320" t="s">
        <v>21</v>
      </c>
      <c r="V320" t="s">
        <v>22</v>
      </c>
      <c r="W320">
        <v>2015</v>
      </c>
    </row>
    <row r="321" spans="1:23" ht="221" x14ac:dyDescent="0.2">
      <c r="A321">
        <v>3366</v>
      </c>
      <c r="B321" s="11" t="s">
        <v>721</v>
      </c>
      <c r="C321" s="11" t="s">
        <v>722</v>
      </c>
      <c r="D321" s="12">
        <v>500</v>
      </c>
      <c r="E321" s="13">
        <v>1105</v>
      </c>
      <c r="F321" t="s">
        <v>7</v>
      </c>
      <c r="G321" t="s">
        <v>72</v>
      </c>
      <c r="H321" t="s">
        <v>73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68</v>
      </c>
      <c r="O321">
        <v>221</v>
      </c>
      <c r="P321">
        <v>61.39</v>
      </c>
      <c r="Q321" t="s">
        <v>1</v>
      </c>
      <c r="R321" t="s">
        <v>69</v>
      </c>
      <c r="S321" s="14">
        <v>42107.067557870367</v>
      </c>
      <c r="T321" s="14">
        <v>42137.067557870367</v>
      </c>
      <c r="U321" t="s">
        <v>14</v>
      </c>
      <c r="V321" t="s">
        <v>15</v>
      </c>
      <c r="W321">
        <v>2015</v>
      </c>
    </row>
    <row r="322" spans="1:23" ht="238" x14ac:dyDescent="0.2">
      <c r="A322">
        <v>3367</v>
      </c>
      <c r="B322" s="11" t="s">
        <v>723</v>
      </c>
      <c r="C322" s="11" t="s">
        <v>724</v>
      </c>
      <c r="D322" s="12">
        <v>750</v>
      </c>
      <c r="E322" s="13">
        <v>890</v>
      </c>
      <c r="F322" t="s">
        <v>7</v>
      </c>
      <c r="G322" t="s">
        <v>66</v>
      </c>
      <c r="H322" t="s">
        <v>67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68</v>
      </c>
      <c r="O322">
        <v>119</v>
      </c>
      <c r="P322">
        <v>29.67</v>
      </c>
      <c r="Q322" t="s">
        <v>1</v>
      </c>
      <c r="R322" t="s">
        <v>69</v>
      </c>
      <c r="S322" s="14">
        <v>42192.933958333335</v>
      </c>
      <c r="T322" s="14">
        <v>42217.933958333335</v>
      </c>
      <c r="U322" t="s">
        <v>17</v>
      </c>
      <c r="V322" t="s">
        <v>18</v>
      </c>
      <c r="W322">
        <v>2015</v>
      </c>
    </row>
    <row r="323" spans="1:23" ht="187" x14ac:dyDescent="0.2">
      <c r="A323">
        <v>3368</v>
      </c>
      <c r="B323" s="11" t="s">
        <v>725</v>
      </c>
      <c r="C323" s="11" t="s">
        <v>726</v>
      </c>
      <c r="D323" s="12">
        <v>1000</v>
      </c>
      <c r="E323" s="13">
        <v>1046</v>
      </c>
      <c r="F323" t="s">
        <v>7</v>
      </c>
      <c r="G323" t="s">
        <v>72</v>
      </c>
      <c r="H323" t="s">
        <v>73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68</v>
      </c>
      <c r="O323">
        <v>105</v>
      </c>
      <c r="P323">
        <v>45.48</v>
      </c>
      <c r="Q323" t="s">
        <v>1</v>
      </c>
      <c r="R323" t="s">
        <v>69</v>
      </c>
      <c r="S323" s="14">
        <v>41969.199756944443</v>
      </c>
      <c r="T323" s="14">
        <v>42005.208333333328</v>
      </c>
      <c r="U323" t="s">
        <v>21</v>
      </c>
      <c r="V323" t="s">
        <v>11</v>
      </c>
      <c r="W323">
        <v>2014</v>
      </c>
    </row>
    <row r="324" spans="1:23" ht="221" x14ac:dyDescent="0.2">
      <c r="A324">
        <v>3369</v>
      </c>
      <c r="B324" s="11" t="s">
        <v>727</v>
      </c>
      <c r="C324" s="11" t="s">
        <v>728</v>
      </c>
      <c r="D324" s="12">
        <v>5000</v>
      </c>
      <c r="E324" s="13">
        <v>5195</v>
      </c>
      <c r="F324" t="s">
        <v>7</v>
      </c>
      <c r="G324" t="s">
        <v>514</v>
      </c>
      <c r="H324" t="s">
        <v>515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68</v>
      </c>
      <c r="O324">
        <v>104</v>
      </c>
      <c r="P324">
        <v>96.2</v>
      </c>
      <c r="Q324" t="s">
        <v>1</v>
      </c>
      <c r="R324" t="s">
        <v>69</v>
      </c>
      <c r="S324" s="14">
        <v>42690.041435185187</v>
      </c>
      <c r="T324" s="14">
        <v>42750.041435185187</v>
      </c>
      <c r="U324" t="s">
        <v>21</v>
      </c>
      <c r="V324" t="s">
        <v>11</v>
      </c>
      <c r="W324">
        <v>2016</v>
      </c>
    </row>
    <row r="325" spans="1:23" ht="136" x14ac:dyDescent="0.2">
      <c r="A325">
        <v>3370</v>
      </c>
      <c r="B325" s="11" t="s">
        <v>729</v>
      </c>
      <c r="C325" s="11" t="s">
        <v>730</v>
      </c>
      <c r="D325" s="12">
        <v>1500</v>
      </c>
      <c r="E325" s="13">
        <v>1766</v>
      </c>
      <c r="F325" t="s">
        <v>7</v>
      </c>
      <c r="G325" t="s">
        <v>72</v>
      </c>
      <c r="H325" t="s">
        <v>73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68</v>
      </c>
      <c r="O325">
        <v>118</v>
      </c>
      <c r="P325">
        <v>67.92</v>
      </c>
      <c r="Q325" t="s">
        <v>1</v>
      </c>
      <c r="R325" t="s">
        <v>69</v>
      </c>
      <c r="S325" s="14">
        <v>42690.334317129629</v>
      </c>
      <c r="T325" s="14">
        <v>42721.333333333328</v>
      </c>
      <c r="U325" t="s">
        <v>21</v>
      </c>
      <c r="V325" t="s">
        <v>22</v>
      </c>
      <c r="W325">
        <v>2016</v>
      </c>
    </row>
    <row r="326" spans="1:23" ht="170" x14ac:dyDescent="0.2">
      <c r="A326">
        <v>3371</v>
      </c>
      <c r="B326" s="11" t="s">
        <v>731</v>
      </c>
      <c r="C326" s="11" t="s">
        <v>732</v>
      </c>
      <c r="D326" s="12">
        <v>200</v>
      </c>
      <c r="E326" s="13">
        <v>277</v>
      </c>
      <c r="F326" t="s">
        <v>7</v>
      </c>
      <c r="G326" t="s">
        <v>72</v>
      </c>
      <c r="H326" t="s">
        <v>73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68</v>
      </c>
      <c r="O326">
        <v>139</v>
      </c>
      <c r="P326">
        <v>30.78</v>
      </c>
      <c r="Q326" t="s">
        <v>1</v>
      </c>
      <c r="R326" t="s">
        <v>69</v>
      </c>
      <c r="S326" s="14">
        <v>42312.874594907407</v>
      </c>
      <c r="T326" s="14">
        <v>42340.874594907407</v>
      </c>
      <c r="U326" t="s">
        <v>21</v>
      </c>
      <c r="V326" t="s">
        <v>22</v>
      </c>
      <c r="W326">
        <v>2015</v>
      </c>
    </row>
    <row r="327" spans="1:23" ht="187" x14ac:dyDescent="0.2">
      <c r="A327">
        <v>3372</v>
      </c>
      <c r="B327" s="11" t="s">
        <v>733</v>
      </c>
      <c r="C327" s="11" t="s">
        <v>734</v>
      </c>
      <c r="D327" s="12">
        <v>1000</v>
      </c>
      <c r="E327" s="13">
        <v>1035</v>
      </c>
      <c r="F327" t="s">
        <v>7</v>
      </c>
      <c r="G327" t="s">
        <v>72</v>
      </c>
      <c r="H327" t="s">
        <v>73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68</v>
      </c>
      <c r="O327">
        <v>104</v>
      </c>
      <c r="P327">
        <v>38.33</v>
      </c>
      <c r="Q327" t="s">
        <v>1</v>
      </c>
      <c r="R327" t="s">
        <v>69</v>
      </c>
      <c r="S327" s="14">
        <v>41855.548101851848</v>
      </c>
      <c r="T327" s="14">
        <v>41876.207638888889</v>
      </c>
      <c r="U327" t="s">
        <v>18</v>
      </c>
      <c r="V327" t="s">
        <v>18</v>
      </c>
      <c r="W327">
        <v>2014</v>
      </c>
    </row>
    <row r="328" spans="1:23" ht="221" x14ac:dyDescent="0.2">
      <c r="A328">
        <v>3373</v>
      </c>
      <c r="B328" s="11" t="s">
        <v>735</v>
      </c>
      <c r="C328" s="11" t="s">
        <v>736</v>
      </c>
      <c r="D328" s="12">
        <v>2000</v>
      </c>
      <c r="E328" s="13">
        <v>2005</v>
      </c>
      <c r="F328" t="s">
        <v>7</v>
      </c>
      <c r="G328" t="s">
        <v>66</v>
      </c>
      <c r="H328" t="s">
        <v>67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68</v>
      </c>
      <c r="O328">
        <v>100</v>
      </c>
      <c r="P328">
        <v>66.83</v>
      </c>
      <c r="Q328" t="s">
        <v>1</v>
      </c>
      <c r="R328" t="s">
        <v>69</v>
      </c>
      <c r="S328" s="14">
        <v>42179.854629629626</v>
      </c>
      <c r="T328" s="14">
        <v>42203.666666666672</v>
      </c>
      <c r="U328" t="s">
        <v>16</v>
      </c>
      <c r="V328" t="s">
        <v>17</v>
      </c>
      <c r="W328">
        <v>2015</v>
      </c>
    </row>
    <row r="329" spans="1:23" ht="204" x14ac:dyDescent="0.2">
      <c r="A329">
        <v>3374</v>
      </c>
      <c r="B329" s="11" t="s">
        <v>737</v>
      </c>
      <c r="C329" s="11" t="s">
        <v>738</v>
      </c>
      <c r="D329" s="12">
        <v>3500</v>
      </c>
      <c r="E329" s="13">
        <v>3730</v>
      </c>
      <c r="F329" t="s">
        <v>7</v>
      </c>
      <c r="G329" t="s">
        <v>90</v>
      </c>
      <c r="H329" t="s">
        <v>91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68</v>
      </c>
      <c r="O329">
        <v>107</v>
      </c>
      <c r="P329">
        <v>71.73</v>
      </c>
      <c r="Q329" t="s">
        <v>1</v>
      </c>
      <c r="R329" t="s">
        <v>69</v>
      </c>
      <c r="S329" s="14">
        <v>42275.731666666667</v>
      </c>
      <c r="T329" s="14">
        <v>42305.731666666667</v>
      </c>
      <c r="U329" t="s">
        <v>19</v>
      </c>
      <c r="V329" t="s">
        <v>20</v>
      </c>
      <c r="W329">
        <v>2015</v>
      </c>
    </row>
    <row r="330" spans="1:23" ht="238" x14ac:dyDescent="0.2">
      <c r="A330">
        <v>3375</v>
      </c>
      <c r="B330" s="11" t="s">
        <v>739</v>
      </c>
      <c r="C330" s="11" t="s">
        <v>740</v>
      </c>
      <c r="D330" s="12">
        <v>3000</v>
      </c>
      <c r="E330" s="13">
        <v>3000</v>
      </c>
      <c r="F330" t="s">
        <v>7</v>
      </c>
      <c r="G330" t="s">
        <v>66</v>
      </c>
      <c r="H330" t="s">
        <v>67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68</v>
      </c>
      <c r="O330">
        <v>100</v>
      </c>
      <c r="P330">
        <v>176.47</v>
      </c>
      <c r="Q330" t="s">
        <v>1</v>
      </c>
      <c r="R330" t="s">
        <v>69</v>
      </c>
      <c r="S330" s="14">
        <v>41765.610798611109</v>
      </c>
      <c r="T330" s="14">
        <v>41777.610798611109</v>
      </c>
      <c r="U330" t="s">
        <v>15</v>
      </c>
      <c r="V330" t="s">
        <v>15</v>
      </c>
      <c r="W330">
        <v>2014</v>
      </c>
    </row>
    <row r="331" spans="1:23" ht="255" x14ac:dyDescent="0.2">
      <c r="A331">
        <v>3376</v>
      </c>
      <c r="B331" s="11" t="s">
        <v>741</v>
      </c>
      <c r="C331" s="11" t="s">
        <v>742</v>
      </c>
      <c r="D331" s="12">
        <v>8000</v>
      </c>
      <c r="E331" s="13">
        <v>8001</v>
      </c>
      <c r="F331" t="s">
        <v>7</v>
      </c>
      <c r="G331" t="s">
        <v>72</v>
      </c>
      <c r="H331" t="s">
        <v>73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68</v>
      </c>
      <c r="O331">
        <v>100</v>
      </c>
      <c r="P331">
        <v>421.11</v>
      </c>
      <c r="Q331" t="s">
        <v>1</v>
      </c>
      <c r="R331" t="s">
        <v>69</v>
      </c>
      <c r="S331" s="14">
        <v>42059.701319444444</v>
      </c>
      <c r="T331" s="14">
        <v>42119.659652777773</v>
      </c>
      <c r="U331" t="s">
        <v>12</v>
      </c>
      <c r="V331" t="s">
        <v>14</v>
      </c>
      <c r="W331">
        <v>2015</v>
      </c>
    </row>
    <row r="332" spans="1:23" ht="238" x14ac:dyDescent="0.2">
      <c r="A332">
        <v>3377</v>
      </c>
      <c r="B332" s="11" t="s">
        <v>743</v>
      </c>
      <c r="C332" s="11" t="s">
        <v>744</v>
      </c>
      <c r="D332" s="12">
        <v>8000</v>
      </c>
      <c r="E332" s="13">
        <v>8084</v>
      </c>
      <c r="F332" t="s">
        <v>7</v>
      </c>
      <c r="G332" t="s">
        <v>66</v>
      </c>
      <c r="H332" t="s">
        <v>67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68</v>
      </c>
      <c r="O332">
        <v>101</v>
      </c>
      <c r="P332">
        <v>104.99</v>
      </c>
      <c r="Q332" t="s">
        <v>1</v>
      </c>
      <c r="R332" t="s">
        <v>69</v>
      </c>
      <c r="S332" s="14">
        <v>42053.732627314821</v>
      </c>
      <c r="T332" s="14">
        <v>42083.705555555556</v>
      </c>
      <c r="U332" t="s">
        <v>12</v>
      </c>
      <c r="V332" t="s">
        <v>13</v>
      </c>
      <c r="W332">
        <v>2015</v>
      </c>
    </row>
    <row r="333" spans="1:23" ht="238" x14ac:dyDescent="0.2">
      <c r="A333">
        <v>3378</v>
      </c>
      <c r="B333" s="11" t="s">
        <v>745</v>
      </c>
      <c r="C333" s="11" t="s">
        <v>746</v>
      </c>
      <c r="D333" s="12">
        <v>550</v>
      </c>
      <c r="E333" s="13">
        <v>592</v>
      </c>
      <c r="F333" t="s">
        <v>7</v>
      </c>
      <c r="G333" t="s">
        <v>66</v>
      </c>
      <c r="H333" t="s">
        <v>67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68</v>
      </c>
      <c r="O333">
        <v>108</v>
      </c>
      <c r="P333">
        <v>28.19</v>
      </c>
      <c r="Q333" t="s">
        <v>1</v>
      </c>
      <c r="R333" t="s">
        <v>69</v>
      </c>
      <c r="S333" s="14">
        <v>41858.355393518519</v>
      </c>
      <c r="T333" s="14">
        <v>41882.547222222223</v>
      </c>
      <c r="U333" t="s">
        <v>18</v>
      </c>
      <c r="V333" t="s">
        <v>18</v>
      </c>
      <c r="W333">
        <v>2014</v>
      </c>
    </row>
    <row r="334" spans="1:23" ht="272" x14ac:dyDescent="0.2">
      <c r="A334">
        <v>3379</v>
      </c>
      <c r="B334" s="11" t="s">
        <v>747</v>
      </c>
      <c r="C334" s="11" t="s">
        <v>748</v>
      </c>
      <c r="D334" s="12">
        <v>2000</v>
      </c>
      <c r="E334" s="13">
        <v>2073</v>
      </c>
      <c r="F334" t="s">
        <v>7</v>
      </c>
      <c r="G334" t="s">
        <v>66</v>
      </c>
      <c r="H334" t="s">
        <v>67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68</v>
      </c>
      <c r="O334">
        <v>104</v>
      </c>
      <c r="P334">
        <v>54.55</v>
      </c>
      <c r="Q334" t="s">
        <v>1</v>
      </c>
      <c r="R334" t="s">
        <v>69</v>
      </c>
      <c r="S334" s="14">
        <v>42225.513888888891</v>
      </c>
      <c r="T334" s="14">
        <v>42242.958333333328</v>
      </c>
      <c r="U334" t="s">
        <v>18</v>
      </c>
      <c r="V334" t="s">
        <v>18</v>
      </c>
      <c r="W334">
        <v>2015</v>
      </c>
    </row>
    <row r="335" spans="1:23" ht="221" x14ac:dyDescent="0.2">
      <c r="A335">
        <v>3380</v>
      </c>
      <c r="B335" s="11" t="s">
        <v>749</v>
      </c>
      <c r="C335" s="11" t="s">
        <v>750</v>
      </c>
      <c r="D335" s="12">
        <v>3000</v>
      </c>
      <c r="E335" s="13">
        <v>3133</v>
      </c>
      <c r="F335" t="s">
        <v>7</v>
      </c>
      <c r="G335" t="s">
        <v>72</v>
      </c>
      <c r="H335" t="s">
        <v>73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68</v>
      </c>
      <c r="O335">
        <v>104</v>
      </c>
      <c r="P335">
        <v>111.89</v>
      </c>
      <c r="Q335" t="s">
        <v>1</v>
      </c>
      <c r="R335" t="s">
        <v>69</v>
      </c>
      <c r="S335" s="14">
        <v>41937.95344907407</v>
      </c>
      <c r="T335" s="14">
        <v>41972.995115740734</v>
      </c>
      <c r="U335" t="s">
        <v>20</v>
      </c>
      <c r="V335" t="s">
        <v>21</v>
      </c>
      <c r="W335">
        <v>2014</v>
      </c>
    </row>
    <row r="336" spans="1:23" ht="238" x14ac:dyDescent="0.2">
      <c r="A336">
        <v>3381</v>
      </c>
      <c r="B336" s="11" t="s">
        <v>751</v>
      </c>
      <c r="C336" s="11" t="s">
        <v>752</v>
      </c>
      <c r="D336" s="12">
        <v>4000</v>
      </c>
      <c r="E336" s="13">
        <v>4090</v>
      </c>
      <c r="F336" t="s">
        <v>7</v>
      </c>
      <c r="G336" t="s">
        <v>72</v>
      </c>
      <c r="H336" t="s">
        <v>73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68</v>
      </c>
      <c r="O336">
        <v>102</v>
      </c>
      <c r="P336">
        <v>85.21</v>
      </c>
      <c r="Q336" t="s">
        <v>1</v>
      </c>
      <c r="R336" t="s">
        <v>69</v>
      </c>
      <c r="S336" s="14">
        <v>42044.184988425928</v>
      </c>
      <c r="T336" s="14">
        <v>42074.143321759257</v>
      </c>
      <c r="U336" t="s">
        <v>12</v>
      </c>
      <c r="V336" t="s">
        <v>13</v>
      </c>
      <c r="W336">
        <v>2015</v>
      </c>
    </row>
    <row r="337" spans="1:23" ht="238" x14ac:dyDescent="0.2">
      <c r="A337">
        <v>3382</v>
      </c>
      <c r="B337" s="11" t="s">
        <v>753</v>
      </c>
      <c r="C337" s="11" t="s">
        <v>754</v>
      </c>
      <c r="D337" s="12">
        <v>3500</v>
      </c>
      <c r="E337" s="13">
        <v>3526</v>
      </c>
      <c r="F337" t="s">
        <v>7</v>
      </c>
      <c r="G337" t="s">
        <v>66</v>
      </c>
      <c r="H337" t="s">
        <v>67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68</v>
      </c>
      <c r="O337">
        <v>101</v>
      </c>
      <c r="P337">
        <v>76.650000000000006</v>
      </c>
      <c r="Q337" t="s">
        <v>1</v>
      </c>
      <c r="R337" t="s">
        <v>69</v>
      </c>
      <c r="S337" s="14">
        <v>42559.431203703702</v>
      </c>
      <c r="T337" s="14">
        <v>42583.957638888889</v>
      </c>
      <c r="U337" t="s">
        <v>17</v>
      </c>
      <c r="V337" t="s">
        <v>18</v>
      </c>
      <c r="W337">
        <v>2016</v>
      </c>
    </row>
    <row r="338" spans="1:23" ht="255" x14ac:dyDescent="0.2">
      <c r="A338">
        <v>3383</v>
      </c>
      <c r="B338" s="11" t="s">
        <v>755</v>
      </c>
      <c r="C338" s="11" t="s">
        <v>756</v>
      </c>
      <c r="D338" s="12">
        <v>1750</v>
      </c>
      <c r="E338" s="13">
        <v>1955</v>
      </c>
      <c r="F338" t="s">
        <v>7</v>
      </c>
      <c r="G338" t="s">
        <v>72</v>
      </c>
      <c r="H338" t="s">
        <v>73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68</v>
      </c>
      <c r="O338">
        <v>112</v>
      </c>
      <c r="P338">
        <v>65.17</v>
      </c>
      <c r="Q338" t="s">
        <v>1</v>
      </c>
      <c r="R338" t="s">
        <v>69</v>
      </c>
      <c r="S338" s="14">
        <v>42524.782638888893</v>
      </c>
      <c r="T338" s="14">
        <v>42544.782638888893</v>
      </c>
      <c r="U338" t="s">
        <v>16</v>
      </c>
      <c r="V338" t="s">
        <v>16</v>
      </c>
      <c r="W338">
        <v>2016</v>
      </c>
    </row>
    <row r="339" spans="1:23" ht="255" x14ac:dyDescent="0.2">
      <c r="A339">
        <v>3384</v>
      </c>
      <c r="B339" s="11" t="s">
        <v>757</v>
      </c>
      <c r="C339" s="11" t="s">
        <v>758</v>
      </c>
      <c r="D339" s="12">
        <v>6000</v>
      </c>
      <c r="E339" s="13">
        <v>6000.66</v>
      </c>
      <c r="F339" t="s">
        <v>7</v>
      </c>
      <c r="G339" t="s">
        <v>72</v>
      </c>
      <c r="H339" t="s">
        <v>73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68</v>
      </c>
      <c r="O339">
        <v>100</v>
      </c>
      <c r="P339">
        <v>93.76</v>
      </c>
      <c r="Q339" t="s">
        <v>1</v>
      </c>
      <c r="R339" t="s">
        <v>69</v>
      </c>
      <c r="S339" s="14">
        <v>42292.087592592594</v>
      </c>
      <c r="T339" s="14">
        <v>42329.125</v>
      </c>
      <c r="U339" t="s">
        <v>20</v>
      </c>
      <c r="V339" t="s">
        <v>21</v>
      </c>
      <c r="W339">
        <v>2015</v>
      </c>
    </row>
    <row r="340" spans="1:23" ht="238" x14ac:dyDescent="0.2">
      <c r="A340">
        <v>3385</v>
      </c>
      <c r="B340" s="11" t="s">
        <v>759</v>
      </c>
      <c r="C340" s="11" t="s">
        <v>760</v>
      </c>
      <c r="D340" s="12">
        <v>2000</v>
      </c>
      <c r="E340" s="13">
        <v>2000</v>
      </c>
      <c r="F340" t="s">
        <v>7</v>
      </c>
      <c r="G340" t="s">
        <v>72</v>
      </c>
      <c r="H340" t="s">
        <v>73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68</v>
      </c>
      <c r="O340">
        <v>100</v>
      </c>
      <c r="P340">
        <v>133.33000000000001</v>
      </c>
      <c r="Q340" t="s">
        <v>1</v>
      </c>
      <c r="R340" t="s">
        <v>69</v>
      </c>
      <c r="S340" s="14">
        <v>41953.8675</v>
      </c>
      <c r="T340" s="14">
        <v>41983.8675</v>
      </c>
      <c r="U340" t="s">
        <v>21</v>
      </c>
      <c r="V340" t="s">
        <v>22</v>
      </c>
      <c r="W340">
        <v>2014</v>
      </c>
    </row>
    <row r="341" spans="1:23" ht="238" x14ac:dyDescent="0.2">
      <c r="A341">
        <v>3386</v>
      </c>
      <c r="B341" s="11" t="s">
        <v>761</v>
      </c>
      <c r="C341" s="11" t="s">
        <v>762</v>
      </c>
      <c r="D341" s="12">
        <v>2000</v>
      </c>
      <c r="E341" s="13">
        <v>2100</v>
      </c>
      <c r="F341" t="s">
        <v>7</v>
      </c>
      <c r="G341" t="s">
        <v>72</v>
      </c>
      <c r="H341" t="s">
        <v>73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68</v>
      </c>
      <c r="O341">
        <v>105</v>
      </c>
      <c r="P341">
        <v>51.22</v>
      </c>
      <c r="Q341" t="s">
        <v>1</v>
      </c>
      <c r="R341" t="s">
        <v>69</v>
      </c>
      <c r="S341" s="14">
        <v>41946.644745370373</v>
      </c>
      <c r="T341" s="14">
        <v>41976.644745370373</v>
      </c>
      <c r="U341" t="s">
        <v>21</v>
      </c>
      <c r="V341" t="s">
        <v>22</v>
      </c>
      <c r="W341">
        <v>2014</v>
      </c>
    </row>
    <row r="342" spans="1:23" ht="272" x14ac:dyDescent="0.2">
      <c r="A342">
        <v>3387</v>
      </c>
      <c r="B342" s="11" t="s">
        <v>763</v>
      </c>
      <c r="C342" s="11" t="s">
        <v>764</v>
      </c>
      <c r="D342" s="12">
        <v>3000</v>
      </c>
      <c r="E342" s="13">
        <v>3506</v>
      </c>
      <c r="F342" t="s">
        <v>7</v>
      </c>
      <c r="G342" t="s">
        <v>72</v>
      </c>
      <c r="H342" t="s">
        <v>73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68</v>
      </c>
      <c r="O342">
        <v>117</v>
      </c>
      <c r="P342">
        <v>100.17</v>
      </c>
      <c r="Q342" t="s">
        <v>1</v>
      </c>
      <c r="R342" t="s">
        <v>69</v>
      </c>
      <c r="S342" s="14">
        <v>41947.762592592589</v>
      </c>
      <c r="T342" s="14">
        <v>41987.762592592597</v>
      </c>
      <c r="U342" t="s">
        <v>21</v>
      </c>
      <c r="V342" t="s">
        <v>22</v>
      </c>
      <c r="W342">
        <v>2014</v>
      </c>
    </row>
    <row r="343" spans="1:23" ht="289" x14ac:dyDescent="0.2">
      <c r="A343">
        <v>3388</v>
      </c>
      <c r="B343" s="11" t="s">
        <v>765</v>
      </c>
      <c r="C343" s="11" t="s">
        <v>766</v>
      </c>
      <c r="D343" s="12">
        <v>1500</v>
      </c>
      <c r="E343" s="13">
        <v>1557</v>
      </c>
      <c r="F343" t="s">
        <v>7</v>
      </c>
      <c r="G343" t="s">
        <v>66</v>
      </c>
      <c r="H343" t="s">
        <v>67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68</v>
      </c>
      <c r="O343">
        <v>104</v>
      </c>
      <c r="P343">
        <v>34.6</v>
      </c>
      <c r="Q343" t="s">
        <v>1</v>
      </c>
      <c r="R343" t="s">
        <v>69</v>
      </c>
      <c r="S343" s="14">
        <v>42143.461122685185</v>
      </c>
      <c r="T343" s="14">
        <v>42173.461122685185</v>
      </c>
      <c r="U343" t="s">
        <v>15</v>
      </c>
      <c r="V343" t="s">
        <v>16</v>
      </c>
      <c r="W343">
        <v>2015</v>
      </c>
    </row>
    <row r="344" spans="1:23" ht="204" x14ac:dyDescent="0.2">
      <c r="A344">
        <v>3389</v>
      </c>
      <c r="B344" s="11" t="s">
        <v>767</v>
      </c>
      <c r="C344" s="11" t="s">
        <v>768</v>
      </c>
      <c r="D344" s="12">
        <v>10000</v>
      </c>
      <c r="E344" s="13">
        <v>11450</v>
      </c>
      <c r="F344" t="s">
        <v>7</v>
      </c>
      <c r="G344" t="s">
        <v>72</v>
      </c>
      <c r="H344" t="s">
        <v>73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68</v>
      </c>
      <c r="O344">
        <v>115</v>
      </c>
      <c r="P344">
        <v>184.68</v>
      </c>
      <c r="Q344" t="s">
        <v>1</v>
      </c>
      <c r="R344" t="s">
        <v>69</v>
      </c>
      <c r="S344" s="14">
        <v>42494.563449074078</v>
      </c>
      <c r="T344" s="14">
        <v>42524.563449074078</v>
      </c>
      <c r="U344" t="s">
        <v>15</v>
      </c>
      <c r="V344" t="s">
        <v>16</v>
      </c>
      <c r="W344">
        <v>2016</v>
      </c>
    </row>
    <row r="345" spans="1:23" ht="255" x14ac:dyDescent="0.2">
      <c r="A345">
        <v>3390</v>
      </c>
      <c r="B345" s="11" t="s">
        <v>769</v>
      </c>
      <c r="C345" s="11" t="s">
        <v>770</v>
      </c>
      <c r="D345" s="12">
        <v>1500</v>
      </c>
      <c r="E345" s="13">
        <v>1536</v>
      </c>
      <c r="F345" t="s">
        <v>7</v>
      </c>
      <c r="G345" t="s">
        <v>72</v>
      </c>
      <c r="H345" t="s">
        <v>73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68</v>
      </c>
      <c r="O345">
        <v>102</v>
      </c>
      <c r="P345">
        <v>69.819999999999993</v>
      </c>
      <c r="Q345" t="s">
        <v>1</v>
      </c>
      <c r="R345" t="s">
        <v>69</v>
      </c>
      <c r="S345" s="14">
        <v>41815.774826388886</v>
      </c>
      <c r="T345" s="14">
        <v>41830.774826388886</v>
      </c>
      <c r="U345" t="s">
        <v>16</v>
      </c>
      <c r="V345" t="s">
        <v>17</v>
      </c>
      <c r="W345">
        <v>2014</v>
      </c>
    </row>
    <row r="346" spans="1:23" ht="255" x14ac:dyDescent="0.2">
      <c r="A346">
        <v>3391</v>
      </c>
      <c r="B346" s="11" t="s">
        <v>771</v>
      </c>
      <c r="C346" s="11" t="s">
        <v>772</v>
      </c>
      <c r="D346" s="12">
        <v>500</v>
      </c>
      <c r="E346" s="13">
        <v>1115</v>
      </c>
      <c r="F346" t="s">
        <v>7</v>
      </c>
      <c r="G346" t="s">
        <v>72</v>
      </c>
      <c r="H346" t="s">
        <v>73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68</v>
      </c>
      <c r="O346">
        <v>223</v>
      </c>
      <c r="P346">
        <v>61.94</v>
      </c>
      <c r="Q346" t="s">
        <v>1</v>
      </c>
      <c r="R346" t="s">
        <v>69</v>
      </c>
      <c r="S346" s="14">
        <v>41830.545694444445</v>
      </c>
      <c r="T346" s="14">
        <v>41859.936111111114</v>
      </c>
      <c r="U346" t="s">
        <v>17</v>
      </c>
      <c r="V346" t="s">
        <v>18</v>
      </c>
      <c r="W346">
        <v>2014</v>
      </c>
    </row>
    <row r="347" spans="1:23" ht="238" x14ac:dyDescent="0.2">
      <c r="A347">
        <v>3392</v>
      </c>
      <c r="B347" s="11" t="s">
        <v>773</v>
      </c>
      <c r="C347" s="11" t="s">
        <v>774</v>
      </c>
      <c r="D347" s="12">
        <v>500</v>
      </c>
      <c r="E347" s="13">
        <v>500</v>
      </c>
      <c r="F347" t="s">
        <v>7</v>
      </c>
      <c r="G347" t="s">
        <v>66</v>
      </c>
      <c r="H347" t="s">
        <v>67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68</v>
      </c>
      <c r="O347">
        <v>100</v>
      </c>
      <c r="P347">
        <v>41.67</v>
      </c>
      <c r="Q347" t="s">
        <v>1</v>
      </c>
      <c r="R347" t="s">
        <v>69</v>
      </c>
      <c r="S347" s="14">
        <v>42446.845543981486</v>
      </c>
      <c r="T347" s="14">
        <v>42496.845543981486</v>
      </c>
      <c r="U347" t="s">
        <v>13</v>
      </c>
      <c r="V347" t="s">
        <v>15</v>
      </c>
      <c r="W347">
        <v>2016</v>
      </c>
    </row>
    <row r="348" spans="1:23" ht="221" x14ac:dyDescent="0.2">
      <c r="A348">
        <v>3393</v>
      </c>
      <c r="B348" s="11" t="s">
        <v>775</v>
      </c>
      <c r="C348" s="11" t="s">
        <v>776</v>
      </c>
      <c r="D348" s="12">
        <v>1500</v>
      </c>
      <c r="E348" s="13">
        <v>1587</v>
      </c>
      <c r="F348" t="s">
        <v>7</v>
      </c>
      <c r="G348" t="s">
        <v>72</v>
      </c>
      <c r="H348" t="s">
        <v>73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68</v>
      </c>
      <c r="O348">
        <v>106</v>
      </c>
      <c r="P348">
        <v>36.07</v>
      </c>
      <c r="Q348" t="s">
        <v>1</v>
      </c>
      <c r="R348" t="s">
        <v>69</v>
      </c>
      <c r="S348" s="14">
        <v>41923.921643518523</v>
      </c>
      <c r="T348" s="14">
        <v>41949.031944444447</v>
      </c>
      <c r="U348" t="s">
        <v>20</v>
      </c>
      <c r="V348" t="s">
        <v>21</v>
      </c>
      <c r="W348">
        <v>2014</v>
      </c>
    </row>
    <row r="349" spans="1:23" ht="255" x14ac:dyDescent="0.2">
      <c r="A349">
        <v>3394</v>
      </c>
      <c r="B349" s="11" t="s">
        <v>777</v>
      </c>
      <c r="C349" s="11" t="s">
        <v>778</v>
      </c>
      <c r="D349" s="12">
        <v>550</v>
      </c>
      <c r="E349" s="13">
        <v>783</v>
      </c>
      <c r="F349" t="s">
        <v>7</v>
      </c>
      <c r="G349" t="s">
        <v>66</v>
      </c>
      <c r="H349" t="s">
        <v>67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68</v>
      </c>
      <c r="O349">
        <v>142</v>
      </c>
      <c r="P349">
        <v>29</v>
      </c>
      <c r="Q349" t="s">
        <v>1</v>
      </c>
      <c r="R349" t="s">
        <v>69</v>
      </c>
      <c r="S349" s="14">
        <v>41817.59542824074</v>
      </c>
      <c r="T349" s="14">
        <v>41847.59542824074</v>
      </c>
      <c r="U349" t="s">
        <v>16</v>
      </c>
      <c r="V349" t="s">
        <v>17</v>
      </c>
      <c r="W349">
        <v>2014</v>
      </c>
    </row>
    <row r="350" spans="1:23" ht="136" x14ac:dyDescent="0.2">
      <c r="A350">
        <v>3395</v>
      </c>
      <c r="B350" s="11" t="s">
        <v>779</v>
      </c>
      <c r="C350" s="11" t="s">
        <v>780</v>
      </c>
      <c r="D350" s="12">
        <v>500</v>
      </c>
      <c r="E350" s="13">
        <v>920</v>
      </c>
      <c r="F350" t="s">
        <v>7</v>
      </c>
      <c r="G350" t="s">
        <v>66</v>
      </c>
      <c r="H350" t="s">
        <v>67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68</v>
      </c>
      <c r="O350">
        <v>184</v>
      </c>
      <c r="P350">
        <v>24.21</v>
      </c>
      <c r="Q350" t="s">
        <v>1</v>
      </c>
      <c r="R350" t="s">
        <v>69</v>
      </c>
      <c r="S350" s="14">
        <v>42140.712314814817</v>
      </c>
      <c r="T350" s="14">
        <v>42154.756944444445</v>
      </c>
      <c r="U350" t="s">
        <v>15</v>
      </c>
      <c r="V350" t="s">
        <v>15</v>
      </c>
      <c r="W350">
        <v>2015</v>
      </c>
    </row>
    <row r="351" spans="1:23" ht="204" x14ac:dyDescent="0.2">
      <c r="A351">
        <v>3396</v>
      </c>
      <c r="B351" s="11" t="s">
        <v>781</v>
      </c>
      <c r="C351" s="11" t="s">
        <v>782</v>
      </c>
      <c r="D351" s="12">
        <v>1500</v>
      </c>
      <c r="E351" s="13">
        <v>1565</v>
      </c>
      <c r="F351" t="s">
        <v>7</v>
      </c>
      <c r="G351" t="s">
        <v>72</v>
      </c>
      <c r="H351" t="s">
        <v>73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68</v>
      </c>
      <c r="O351">
        <v>104</v>
      </c>
      <c r="P351">
        <v>55.89</v>
      </c>
      <c r="Q351" t="s">
        <v>1</v>
      </c>
      <c r="R351" t="s">
        <v>69</v>
      </c>
      <c r="S351" s="14">
        <v>41764.44663194444</v>
      </c>
      <c r="T351" s="14">
        <v>41791.165972222225</v>
      </c>
      <c r="U351" t="s">
        <v>15</v>
      </c>
      <c r="V351" t="s">
        <v>16</v>
      </c>
      <c r="W351">
        <v>2014</v>
      </c>
    </row>
    <row r="352" spans="1:23" ht="170" x14ac:dyDescent="0.2">
      <c r="A352">
        <v>3397</v>
      </c>
      <c r="B352" s="11" t="s">
        <v>783</v>
      </c>
      <c r="C352" s="11" t="s">
        <v>784</v>
      </c>
      <c r="D352" s="12">
        <v>250</v>
      </c>
      <c r="E352" s="13">
        <v>280</v>
      </c>
      <c r="F352" t="s">
        <v>7</v>
      </c>
      <c r="G352" t="s">
        <v>66</v>
      </c>
      <c r="H352" t="s">
        <v>67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68</v>
      </c>
      <c r="O352">
        <v>112</v>
      </c>
      <c r="P352">
        <v>11.67</v>
      </c>
      <c r="Q352" t="s">
        <v>1</v>
      </c>
      <c r="R352" t="s">
        <v>69</v>
      </c>
      <c r="S352" s="14">
        <v>42378.478344907402</v>
      </c>
      <c r="T352" s="14">
        <v>42418.916666666672</v>
      </c>
      <c r="U352" t="s">
        <v>11</v>
      </c>
      <c r="V352" t="s">
        <v>12</v>
      </c>
      <c r="W352">
        <v>2016</v>
      </c>
    </row>
    <row r="353" spans="1:23" ht="238" x14ac:dyDescent="0.2">
      <c r="A353">
        <v>3398</v>
      </c>
      <c r="B353" s="11" t="s">
        <v>785</v>
      </c>
      <c r="C353" s="11" t="s">
        <v>786</v>
      </c>
      <c r="D353" s="12">
        <v>4000</v>
      </c>
      <c r="E353" s="13">
        <v>4443</v>
      </c>
      <c r="F353" t="s">
        <v>7</v>
      </c>
      <c r="G353" t="s">
        <v>72</v>
      </c>
      <c r="H353" t="s">
        <v>73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68</v>
      </c>
      <c r="O353">
        <v>111</v>
      </c>
      <c r="P353">
        <v>68.349999999999994</v>
      </c>
      <c r="Q353" t="s">
        <v>1</v>
      </c>
      <c r="R353" t="s">
        <v>69</v>
      </c>
      <c r="S353" s="14">
        <v>41941.75203703704</v>
      </c>
      <c r="T353" s="14">
        <v>41964.708333333328</v>
      </c>
      <c r="U353" t="s">
        <v>20</v>
      </c>
      <c r="V353" t="s">
        <v>21</v>
      </c>
      <c r="W353">
        <v>2014</v>
      </c>
    </row>
    <row r="354" spans="1:23" ht="221" x14ac:dyDescent="0.2">
      <c r="A354">
        <v>3399</v>
      </c>
      <c r="B354" s="11" t="s">
        <v>787</v>
      </c>
      <c r="C354" s="11" t="s">
        <v>788</v>
      </c>
      <c r="D354" s="12">
        <v>1200</v>
      </c>
      <c r="E354" s="13">
        <v>1245</v>
      </c>
      <c r="F354" t="s">
        <v>7</v>
      </c>
      <c r="G354" t="s">
        <v>66</v>
      </c>
      <c r="H354" t="s">
        <v>67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68</v>
      </c>
      <c r="O354">
        <v>104</v>
      </c>
      <c r="P354">
        <v>27.07</v>
      </c>
      <c r="Q354" t="s">
        <v>1</v>
      </c>
      <c r="R354" t="s">
        <v>69</v>
      </c>
      <c r="S354" s="14">
        <v>42026.920428240745</v>
      </c>
      <c r="T354" s="14">
        <v>42056.920428240745</v>
      </c>
      <c r="U354" t="s">
        <v>11</v>
      </c>
      <c r="V354" t="s">
        <v>12</v>
      </c>
      <c r="W354">
        <v>2015</v>
      </c>
    </row>
    <row r="355" spans="1:23" ht="255" x14ac:dyDescent="0.2">
      <c r="A355">
        <v>3400</v>
      </c>
      <c r="B355" s="11" t="s">
        <v>789</v>
      </c>
      <c r="C355" s="11" t="s">
        <v>790</v>
      </c>
      <c r="D355" s="12">
        <v>10000</v>
      </c>
      <c r="E355" s="13">
        <v>10041</v>
      </c>
      <c r="F355" t="s">
        <v>7</v>
      </c>
      <c r="G355" t="s">
        <v>72</v>
      </c>
      <c r="H355" t="s">
        <v>73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68</v>
      </c>
      <c r="O355">
        <v>100</v>
      </c>
      <c r="P355">
        <v>118.13</v>
      </c>
      <c r="Q355" t="s">
        <v>1</v>
      </c>
      <c r="R355" t="s">
        <v>69</v>
      </c>
      <c r="S355" s="14">
        <v>41834.953865740739</v>
      </c>
      <c r="T355" s="14">
        <v>41879.953865740739</v>
      </c>
      <c r="U355" t="s">
        <v>17</v>
      </c>
      <c r="V355" t="s">
        <v>18</v>
      </c>
      <c r="W355">
        <v>2014</v>
      </c>
    </row>
    <row r="356" spans="1:23" ht="221" x14ac:dyDescent="0.2">
      <c r="A356">
        <v>3401</v>
      </c>
      <c r="B356" s="11" t="s">
        <v>791</v>
      </c>
      <c r="C356" s="11" t="s">
        <v>792</v>
      </c>
      <c r="D356" s="12">
        <v>2900</v>
      </c>
      <c r="E356" s="13">
        <v>2954</v>
      </c>
      <c r="F356" t="s">
        <v>7</v>
      </c>
      <c r="G356" t="s">
        <v>66</v>
      </c>
      <c r="H356" t="s">
        <v>67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68</v>
      </c>
      <c r="O356">
        <v>102</v>
      </c>
      <c r="P356">
        <v>44.76</v>
      </c>
      <c r="Q356" t="s">
        <v>1</v>
      </c>
      <c r="R356" t="s">
        <v>69</v>
      </c>
      <c r="S356" s="14">
        <v>42193.723912037036</v>
      </c>
      <c r="T356" s="14">
        <v>42223.723912037036</v>
      </c>
      <c r="U356" t="s">
        <v>17</v>
      </c>
      <c r="V356" t="s">
        <v>18</v>
      </c>
      <c r="W356">
        <v>2015</v>
      </c>
    </row>
    <row r="357" spans="1:23" ht="255" x14ac:dyDescent="0.2">
      <c r="A357">
        <v>3402</v>
      </c>
      <c r="B357" s="11" t="s">
        <v>793</v>
      </c>
      <c r="C357" s="11" t="s">
        <v>794</v>
      </c>
      <c r="D357" s="12">
        <v>15000</v>
      </c>
      <c r="E357" s="13">
        <v>16465</v>
      </c>
      <c r="F357" t="s">
        <v>7</v>
      </c>
      <c r="G357" t="s">
        <v>72</v>
      </c>
      <c r="H357" t="s">
        <v>73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68</v>
      </c>
      <c r="O357">
        <v>110</v>
      </c>
      <c r="P357">
        <v>99.79</v>
      </c>
      <c r="Q357" t="s">
        <v>1</v>
      </c>
      <c r="R357" t="s">
        <v>69</v>
      </c>
      <c r="S357" s="14">
        <v>42290.61855324074</v>
      </c>
      <c r="T357" s="14">
        <v>42320.104861111111</v>
      </c>
      <c r="U357" t="s">
        <v>20</v>
      </c>
      <c r="V357" t="s">
        <v>21</v>
      </c>
      <c r="W357">
        <v>2015</v>
      </c>
    </row>
    <row r="358" spans="1:23" ht="238" x14ac:dyDescent="0.2">
      <c r="A358">
        <v>3403</v>
      </c>
      <c r="B358" s="11" t="s">
        <v>795</v>
      </c>
      <c r="C358" s="11" t="s">
        <v>796</v>
      </c>
      <c r="D358" s="12">
        <v>2000</v>
      </c>
      <c r="E358" s="13">
        <v>2000</v>
      </c>
      <c r="F358" t="s">
        <v>7</v>
      </c>
      <c r="G358" t="s">
        <v>66</v>
      </c>
      <c r="H358" t="s">
        <v>67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68</v>
      </c>
      <c r="O358">
        <v>100</v>
      </c>
      <c r="P358">
        <v>117.65</v>
      </c>
      <c r="Q358" t="s">
        <v>1</v>
      </c>
      <c r="R358" t="s">
        <v>69</v>
      </c>
      <c r="S358" s="14">
        <v>42150.462083333332</v>
      </c>
      <c r="T358" s="14">
        <v>42180.462083333332</v>
      </c>
      <c r="U358" t="s">
        <v>15</v>
      </c>
      <c r="V358" t="s">
        <v>16</v>
      </c>
      <c r="W358">
        <v>2015</v>
      </c>
    </row>
    <row r="359" spans="1:23" ht="255" x14ac:dyDescent="0.2">
      <c r="A359">
        <v>3404</v>
      </c>
      <c r="B359" s="11" t="s">
        <v>797</v>
      </c>
      <c r="C359" s="11" t="s">
        <v>798</v>
      </c>
      <c r="D359" s="12">
        <v>500</v>
      </c>
      <c r="E359" s="13">
        <v>610</v>
      </c>
      <c r="F359" t="s">
        <v>7</v>
      </c>
      <c r="G359" t="s">
        <v>72</v>
      </c>
      <c r="H359" t="s">
        <v>73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68</v>
      </c>
      <c r="O359">
        <v>122</v>
      </c>
      <c r="P359">
        <v>203.33</v>
      </c>
      <c r="Q359" t="s">
        <v>1</v>
      </c>
      <c r="R359" t="s">
        <v>69</v>
      </c>
      <c r="S359" s="14">
        <v>42152.503495370373</v>
      </c>
      <c r="T359" s="14">
        <v>42172.503495370373</v>
      </c>
      <c r="U359" t="s">
        <v>15</v>
      </c>
      <c r="V359" t="s">
        <v>16</v>
      </c>
      <c r="W359">
        <v>2015</v>
      </c>
    </row>
    <row r="360" spans="1:23" ht="255" x14ac:dyDescent="0.2">
      <c r="A360">
        <v>3405</v>
      </c>
      <c r="B360" s="11" t="s">
        <v>799</v>
      </c>
      <c r="C360" s="11" t="s">
        <v>800</v>
      </c>
      <c r="D360" s="12">
        <v>350</v>
      </c>
      <c r="E360" s="13">
        <v>481.5</v>
      </c>
      <c r="F360" t="s">
        <v>7</v>
      </c>
      <c r="G360" t="s">
        <v>66</v>
      </c>
      <c r="H360" t="s">
        <v>67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68</v>
      </c>
      <c r="O360">
        <v>138</v>
      </c>
      <c r="P360">
        <v>28.32</v>
      </c>
      <c r="Q360" t="s">
        <v>1</v>
      </c>
      <c r="R360" t="s">
        <v>69</v>
      </c>
      <c r="S360" s="14">
        <v>42410.017199074078</v>
      </c>
      <c r="T360" s="14">
        <v>42430.999305555553</v>
      </c>
      <c r="U360" t="s">
        <v>12</v>
      </c>
      <c r="V360" t="s">
        <v>13</v>
      </c>
      <c r="W360">
        <v>2016</v>
      </c>
    </row>
    <row r="361" spans="1:23" ht="187" x14ac:dyDescent="0.2">
      <c r="A361">
        <v>3406</v>
      </c>
      <c r="B361" s="11" t="s">
        <v>801</v>
      </c>
      <c r="C361" s="11" t="s">
        <v>802</v>
      </c>
      <c r="D361" s="12">
        <v>10000</v>
      </c>
      <c r="E361" s="13">
        <v>10031</v>
      </c>
      <c r="F361" t="s">
        <v>7</v>
      </c>
      <c r="G361" t="s">
        <v>72</v>
      </c>
      <c r="H361" t="s">
        <v>73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68</v>
      </c>
      <c r="O361">
        <v>100</v>
      </c>
      <c r="P361">
        <v>110.23</v>
      </c>
      <c r="Q361" t="s">
        <v>1</v>
      </c>
      <c r="R361" t="s">
        <v>69</v>
      </c>
      <c r="S361" s="14">
        <v>41791.492777777778</v>
      </c>
      <c r="T361" s="14">
        <v>41836.492777777778</v>
      </c>
      <c r="U361" t="s">
        <v>16</v>
      </c>
      <c r="V361" t="s">
        <v>17</v>
      </c>
      <c r="W361">
        <v>2014</v>
      </c>
    </row>
    <row r="362" spans="1:23" ht="238" x14ac:dyDescent="0.2">
      <c r="A362">
        <v>3407</v>
      </c>
      <c r="B362" s="11" t="s">
        <v>803</v>
      </c>
      <c r="C362" s="11" t="s">
        <v>804</v>
      </c>
      <c r="D362" s="12">
        <v>2000</v>
      </c>
      <c r="E362" s="13">
        <v>2142</v>
      </c>
      <c r="F362" t="s">
        <v>7</v>
      </c>
      <c r="G362" t="s">
        <v>66</v>
      </c>
      <c r="H362" t="s">
        <v>67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68</v>
      </c>
      <c r="O362">
        <v>107</v>
      </c>
      <c r="P362">
        <v>31.97</v>
      </c>
      <c r="Q362" t="s">
        <v>1</v>
      </c>
      <c r="R362" t="s">
        <v>69</v>
      </c>
      <c r="S362" s="14">
        <v>41796.422326388885</v>
      </c>
      <c r="T362" s="14">
        <v>41826.422326388885</v>
      </c>
      <c r="U362" t="s">
        <v>16</v>
      </c>
      <c r="V362" t="s">
        <v>17</v>
      </c>
      <c r="W362">
        <v>2014</v>
      </c>
    </row>
    <row r="363" spans="1:23" ht="221" x14ac:dyDescent="0.2">
      <c r="A363">
        <v>3408</v>
      </c>
      <c r="B363" s="11" t="s">
        <v>805</v>
      </c>
      <c r="C363" s="11" t="s">
        <v>806</v>
      </c>
      <c r="D363" s="12">
        <v>500</v>
      </c>
      <c r="E363" s="13">
        <v>1055</v>
      </c>
      <c r="F363" t="s">
        <v>7</v>
      </c>
      <c r="G363" t="s">
        <v>72</v>
      </c>
      <c r="H363" t="s">
        <v>73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68</v>
      </c>
      <c r="O363">
        <v>211</v>
      </c>
      <c r="P363">
        <v>58.61</v>
      </c>
      <c r="Q363" t="s">
        <v>1</v>
      </c>
      <c r="R363" t="s">
        <v>69</v>
      </c>
      <c r="S363" s="14">
        <v>41808.991944444446</v>
      </c>
      <c r="T363" s="14">
        <v>41838.991944444446</v>
      </c>
      <c r="U363" t="s">
        <v>16</v>
      </c>
      <c r="V363" t="s">
        <v>17</v>
      </c>
      <c r="W363">
        <v>2014</v>
      </c>
    </row>
    <row r="364" spans="1:23" ht="187" x14ac:dyDescent="0.2">
      <c r="A364">
        <v>3409</v>
      </c>
      <c r="B364" s="11" t="s">
        <v>807</v>
      </c>
      <c r="C364" s="11" t="s">
        <v>808</v>
      </c>
      <c r="D364" s="12">
        <v>500</v>
      </c>
      <c r="E364" s="13">
        <v>618</v>
      </c>
      <c r="F364" t="s">
        <v>7</v>
      </c>
      <c r="G364" t="s">
        <v>66</v>
      </c>
      <c r="H364" t="s">
        <v>67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68</v>
      </c>
      <c r="O364">
        <v>124</v>
      </c>
      <c r="P364">
        <v>29.43</v>
      </c>
      <c r="Q364" t="s">
        <v>1</v>
      </c>
      <c r="R364" t="s">
        <v>69</v>
      </c>
      <c r="S364" s="14">
        <v>42544.814328703709</v>
      </c>
      <c r="T364" s="14">
        <v>42582.873611111107</v>
      </c>
      <c r="U364" t="s">
        <v>16</v>
      </c>
      <c r="V364" t="s">
        <v>17</v>
      </c>
      <c r="W364">
        <v>2016</v>
      </c>
    </row>
    <row r="365" spans="1:23" ht="204" x14ac:dyDescent="0.2">
      <c r="A365">
        <v>3410</v>
      </c>
      <c r="B365" s="11" t="s">
        <v>809</v>
      </c>
      <c r="C365" s="11" t="s">
        <v>810</v>
      </c>
      <c r="D365" s="12">
        <v>3000</v>
      </c>
      <c r="E365" s="13">
        <v>3255</v>
      </c>
      <c r="F365" t="s">
        <v>7</v>
      </c>
      <c r="G365" t="s">
        <v>72</v>
      </c>
      <c r="H365" t="s">
        <v>73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68</v>
      </c>
      <c r="O365">
        <v>109</v>
      </c>
      <c r="P365">
        <v>81.38</v>
      </c>
      <c r="Q365" t="s">
        <v>1</v>
      </c>
      <c r="R365" t="s">
        <v>69</v>
      </c>
      <c r="S365" s="14">
        <v>42500.041550925926</v>
      </c>
      <c r="T365" s="14">
        <v>42527.291666666672</v>
      </c>
      <c r="U365" t="s">
        <v>15</v>
      </c>
      <c r="V365" t="s">
        <v>16</v>
      </c>
      <c r="W365">
        <v>2016</v>
      </c>
    </row>
    <row r="366" spans="1:23" ht="238" x14ac:dyDescent="0.2">
      <c r="A366">
        <v>3411</v>
      </c>
      <c r="B366" s="11" t="s">
        <v>811</v>
      </c>
      <c r="C366" s="11" t="s">
        <v>812</v>
      </c>
      <c r="D366" s="12">
        <v>15000</v>
      </c>
      <c r="E366" s="13">
        <v>15535</v>
      </c>
      <c r="F366" t="s">
        <v>7</v>
      </c>
      <c r="G366" t="s">
        <v>72</v>
      </c>
      <c r="H366" t="s">
        <v>73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68</v>
      </c>
      <c r="O366">
        <v>104</v>
      </c>
      <c r="P366">
        <v>199.17</v>
      </c>
      <c r="Q366" t="s">
        <v>1</v>
      </c>
      <c r="R366" t="s">
        <v>69</v>
      </c>
      <c r="S366" s="14">
        <v>42265.022824074069</v>
      </c>
      <c r="T366" s="14">
        <v>42285.022824074069</v>
      </c>
      <c r="U366" t="s">
        <v>19</v>
      </c>
      <c r="V366" t="s">
        <v>20</v>
      </c>
      <c r="W366">
        <v>2015</v>
      </c>
    </row>
    <row r="367" spans="1:23" ht="238" x14ac:dyDescent="0.2">
      <c r="A367">
        <v>3412</v>
      </c>
      <c r="B367" s="11" t="s">
        <v>813</v>
      </c>
      <c r="C367" s="11" t="s">
        <v>814</v>
      </c>
      <c r="D367" s="12">
        <v>3000</v>
      </c>
      <c r="E367" s="13">
        <v>3000</v>
      </c>
      <c r="F367" t="s">
        <v>7</v>
      </c>
      <c r="G367" t="s">
        <v>66</v>
      </c>
      <c r="H367" t="s">
        <v>67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68</v>
      </c>
      <c r="O367">
        <v>100</v>
      </c>
      <c r="P367">
        <v>115.38</v>
      </c>
      <c r="Q367" t="s">
        <v>1</v>
      </c>
      <c r="R367" t="s">
        <v>69</v>
      </c>
      <c r="S367" s="14">
        <v>41879.959050925929</v>
      </c>
      <c r="T367" s="14">
        <v>41909.959050925929</v>
      </c>
      <c r="U367" t="s">
        <v>18</v>
      </c>
      <c r="V367" t="s">
        <v>19</v>
      </c>
      <c r="W367">
        <v>2014</v>
      </c>
    </row>
    <row r="368" spans="1:23" ht="255" x14ac:dyDescent="0.2">
      <c r="A368">
        <v>3413</v>
      </c>
      <c r="B368" s="11" t="s">
        <v>815</v>
      </c>
      <c r="C368" s="11" t="s">
        <v>816</v>
      </c>
      <c r="D368" s="12">
        <v>500</v>
      </c>
      <c r="E368" s="13">
        <v>650</v>
      </c>
      <c r="F368" t="s">
        <v>7</v>
      </c>
      <c r="G368" t="s">
        <v>72</v>
      </c>
      <c r="H368" t="s">
        <v>73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68</v>
      </c>
      <c r="O368">
        <v>130</v>
      </c>
      <c r="P368">
        <v>46.43</v>
      </c>
      <c r="Q368" t="s">
        <v>1</v>
      </c>
      <c r="R368" t="s">
        <v>69</v>
      </c>
      <c r="S368" s="14">
        <v>42053.733078703706</v>
      </c>
      <c r="T368" s="14">
        <v>42063.207638888889</v>
      </c>
      <c r="U368" t="s">
        <v>12</v>
      </c>
      <c r="V368" t="s">
        <v>12</v>
      </c>
      <c r="W368">
        <v>2015</v>
      </c>
    </row>
    <row r="369" spans="1:23" ht="238" x14ac:dyDescent="0.2">
      <c r="A369">
        <v>3414</v>
      </c>
      <c r="B369" s="11" t="s">
        <v>817</v>
      </c>
      <c r="C369" s="11" t="s">
        <v>818</v>
      </c>
      <c r="D369" s="12">
        <v>3000</v>
      </c>
      <c r="E369" s="13">
        <v>3105</v>
      </c>
      <c r="F369" t="s">
        <v>7</v>
      </c>
      <c r="G369" t="s">
        <v>72</v>
      </c>
      <c r="H369" t="s">
        <v>73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68</v>
      </c>
      <c r="O369">
        <v>104</v>
      </c>
      <c r="P369">
        <v>70.569999999999993</v>
      </c>
      <c r="Q369" t="s">
        <v>1</v>
      </c>
      <c r="R369" t="s">
        <v>69</v>
      </c>
      <c r="S369" s="14">
        <v>42675.832465277781</v>
      </c>
      <c r="T369" s="14">
        <v>42705.332638888889</v>
      </c>
      <c r="U369" t="s">
        <v>21</v>
      </c>
      <c r="V369" t="s">
        <v>22</v>
      </c>
      <c r="W369">
        <v>2016</v>
      </c>
    </row>
    <row r="370" spans="1:23" ht="187" x14ac:dyDescent="0.2">
      <c r="A370">
        <v>3415</v>
      </c>
      <c r="B370" s="11" t="s">
        <v>819</v>
      </c>
      <c r="C370" s="11" t="s">
        <v>820</v>
      </c>
      <c r="D370" s="12">
        <v>200</v>
      </c>
      <c r="E370" s="13">
        <v>200</v>
      </c>
      <c r="F370" t="s">
        <v>7</v>
      </c>
      <c r="G370" t="s">
        <v>72</v>
      </c>
      <c r="H370" t="s">
        <v>73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68</v>
      </c>
      <c r="O370">
        <v>100</v>
      </c>
      <c r="P370">
        <v>22.22</v>
      </c>
      <c r="Q370" t="s">
        <v>1</v>
      </c>
      <c r="R370" t="s">
        <v>69</v>
      </c>
      <c r="S370" s="14">
        <v>42467.144166666665</v>
      </c>
      <c r="T370" s="14">
        <v>42477.979166666672</v>
      </c>
      <c r="U370" t="s">
        <v>14</v>
      </c>
      <c r="V370" t="s">
        <v>14</v>
      </c>
      <c r="W370">
        <v>2016</v>
      </c>
    </row>
    <row r="371" spans="1:23" ht="238" x14ac:dyDescent="0.2">
      <c r="A371">
        <v>3416</v>
      </c>
      <c r="B371" s="11" t="s">
        <v>821</v>
      </c>
      <c r="C371" s="11" t="s">
        <v>822</v>
      </c>
      <c r="D371" s="12">
        <v>4000</v>
      </c>
      <c r="E371" s="13">
        <v>4784</v>
      </c>
      <c r="F371" t="s">
        <v>7</v>
      </c>
      <c r="G371" t="s">
        <v>66</v>
      </c>
      <c r="H371" t="s">
        <v>67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68</v>
      </c>
      <c r="O371">
        <v>120</v>
      </c>
      <c r="P371">
        <v>159.47</v>
      </c>
      <c r="Q371" t="s">
        <v>1</v>
      </c>
      <c r="R371" t="s">
        <v>69</v>
      </c>
      <c r="S371" s="14">
        <v>42089.412557870368</v>
      </c>
      <c r="T371" s="14">
        <v>42117.770833333328</v>
      </c>
      <c r="U371" t="s">
        <v>13</v>
      </c>
      <c r="V371" t="s">
        <v>14</v>
      </c>
      <c r="W371">
        <v>2015</v>
      </c>
    </row>
    <row r="372" spans="1:23" ht="255" x14ac:dyDescent="0.2">
      <c r="A372">
        <v>3417</v>
      </c>
      <c r="B372" s="11" t="s">
        <v>823</v>
      </c>
      <c r="C372" s="11" t="s">
        <v>824</v>
      </c>
      <c r="D372" s="12">
        <v>1700</v>
      </c>
      <c r="E372" s="13">
        <v>1700.01</v>
      </c>
      <c r="F372" t="s">
        <v>7</v>
      </c>
      <c r="G372" t="s">
        <v>72</v>
      </c>
      <c r="H372" t="s">
        <v>73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68</v>
      </c>
      <c r="O372">
        <v>100</v>
      </c>
      <c r="P372">
        <v>37.78</v>
      </c>
      <c r="Q372" t="s">
        <v>1</v>
      </c>
      <c r="R372" t="s">
        <v>69</v>
      </c>
      <c r="S372" s="14">
        <v>41894.91375</v>
      </c>
      <c r="T372" s="14">
        <v>41938.029861111114</v>
      </c>
      <c r="U372" t="s">
        <v>19</v>
      </c>
      <c r="V372" t="s">
        <v>20</v>
      </c>
      <c r="W372">
        <v>2014</v>
      </c>
    </row>
    <row r="373" spans="1:23" ht="238" x14ac:dyDescent="0.2">
      <c r="A373">
        <v>3418</v>
      </c>
      <c r="B373" s="11" t="s">
        <v>825</v>
      </c>
      <c r="C373" s="11" t="s">
        <v>826</v>
      </c>
      <c r="D373" s="12">
        <v>4000</v>
      </c>
      <c r="E373" s="13">
        <v>4035</v>
      </c>
      <c r="F373" t="s">
        <v>7</v>
      </c>
      <c r="G373" t="s">
        <v>72</v>
      </c>
      <c r="H373" t="s">
        <v>73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68</v>
      </c>
      <c r="O373">
        <v>101</v>
      </c>
      <c r="P373">
        <v>72.05</v>
      </c>
      <c r="Q373" t="s">
        <v>1</v>
      </c>
      <c r="R373" t="s">
        <v>69</v>
      </c>
      <c r="S373" s="14">
        <v>41752.83457175926</v>
      </c>
      <c r="T373" s="14">
        <v>41782.83457175926</v>
      </c>
      <c r="U373" t="s">
        <v>14</v>
      </c>
      <c r="V373" t="s">
        <v>15</v>
      </c>
      <c r="W373">
        <v>2014</v>
      </c>
    </row>
    <row r="374" spans="1:23" ht="238" x14ac:dyDescent="0.2">
      <c r="A374">
        <v>3419</v>
      </c>
      <c r="B374" s="11" t="s">
        <v>827</v>
      </c>
      <c r="C374" s="11" t="s">
        <v>828</v>
      </c>
      <c r="D374" s="12">
        <v>2750</v>
      </c>
      <c r="E374" s="13">
        <v>2930</v>
      </c>
      <c r="F374" t="s">
        <v>7</v>
      </c>
      <c r="G374" t="s">
        <v>514</v>
      </c>
      <c r="H374" t="s">
        <v>515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68</v>
      </c>
      <c r="O374">
        <v>107</v>
      </c>
      <c r="P374">
        <v>63.7</v>
      </c>
      <c r="Q374" t="s">
        <v>1</v>
      </c>
      <c r="R374" t="s">
        <v>69</v>
      </c>
      <c r="S374" s="14">
        <v>42448.821585648147</v>
      </c>
      <c r="T374" s="14">
        <v>42466.895833333328</v>
      </c>
      <c r="U374" t="s">
        <v>13</v>
      </c>
      <c r="V374" t="s">
        <v>14</v>
      </c>
      <c r="W374">
        <v>2016</v>
      </c>
    </row>
    <row r="375" spans="1:23" ht="170" x14ac:dyDescent="0.2">
      <c r="A375">
        <v>3420</v>
      </c>
      <c r="B375" s="11" t="s">
        <v>829</v>
      </c>
      <c r="C375" s="11" t="s">
        <v>830</v>
      </c>
      <c r="D375" s="12">
        <v>700</v>
      </c>
      <c r="E375" s="13">
        <v>966</v>
      </c>
      <c r="F375" t="s">
        <v>7</v>
      </c>
      <c r="G375" t="s">
        <v>66</v>
      </c>
      <c r="H375" t="s">
        <v>67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68</v>
      </c>
      <c r="O375">
        <v>138</v>
      </c>
      <c r="P375">
        <v>28.41</v>
      </c>
      <c r="Q375" t="s">
        <v>1</v>
      </c>
      <c r="R375" t="s">
        <v>69</v>
      </c>
      <c r="S375" s="14">
        <v>42405.090300925927</v>
      </c>
      <c r="T375" s="14">
        <v>42414</v>
      </c>
      <c r="U375" t="s">
        <v>12</v>
      </c>
      <c r="V375" t="s">
        <v>12</v>
      </c>
      <c r="W375">
        <v>2016</v>
      </c>
    </row>
    <row r="376" spans="1:23" ht="238" x14ac:dyDescent="0.2">
      <c r="A376">
        <v>3421</v>
      </c>
      <c r="B376" s="11" t="s">
        <v>831</v>
      </c>
      <c r="C376" s="11" t="s">
        <v>832</v>
      </c>
      <c r="D376" s="12">
        <v>10000</v>
      </c>
      <c r="E376" s="13">
        <v>10115</v>
      </c>
      <c r="F376" t="s">
        <v>7</v>
      </c>
      <c r="G376" t="s">
        <v>72</v>
      </c>
      <c r="H376" t="s">
        <v>73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68</v>
      </c>
      <c r="O376">
        <v>101</v>
      </c>
      <c r="P376">
        <v>103.21</v>
      </c>
      <c r="Q376" t="s">
        <v>1</v>
      </c>
      <c r="R376" t="s">
        <v>69</v>
      </c>
      <c r="S376" s="14">
        <v>42037.791238425925</v>
      </c>
      <c r="T376" s="14">
        <v>42067.791238425925</v>
      </c>
      <c r="U376" t="s">
        <v>12</v>
      </c>
      <c r="V376" t="s">
        <v>13</v>
      </c>
      <c r="W376">
        <v>2015</v>
      </c>
    </row>
    <row r="377" spans="1:23" ht="272" x14ac:dyDescent="0.2">
      <c r="A377">
        <v>3422</v>
      </c>
      <c r="B377" s="11" t="s">
        <v>833</v>
      </c>
      <c r="C377" s="11" t="s">
        <v>834</v>
      </c>
      <c r="D377" s="12">
        <v>3000</v>
      </c>
      <c r="E377" s="13">
        <v>3273</v>
      </c>
      <c r="F377" t="s">
        <v>7</v>
      </c>
      <c r="G377" t="s">
        <v>66</v>
      </c>
      <c r="H377" t="s">
        <v>67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68</v>
      </c>
      <c r="O377">
        <v>109</v>
      </c>
      <c r="P377">
        <v>71.150000000000006</v>
      </c>
      <c r="Q377" t="s">
        <v>1</v>
      </c>
      <c r="R377" t="s">
        <v>69</v>
      </c>
      <c r="S377" s="14">
        <v>42323.562222222223</v>
      </c>
      <c r="T377" s="14">
        <v>42352</v>
      </c>
      <c r="U377" t="s">
        <v>21</v>
      </c>
      <c r="V377" t="s">
        <v>22</v>
      </c>
      <c r="W377">
        <v>2015</v>
      </c>
    </row>
    <row r="378" spans="1:23" ht="187" x14ac:dyDescent="0.2">
      <c r="A378">
        <v>3423</v>
      </c>
      <c r="B378" s="11" t="s">
        <v>835</v>
      </c>
      <c r="C378" s="11" t="s">
        <v>836</v>
      </c>
      <c r="D378" s="12">
        <v>250</v>
      </c>
      <c r="E378" s="13">
        <v>350</v>
      </c>
      <c r="F378" t="s">
        <v>7</v>
      </c>
      <c r="G378" t="s">
        <v>72</v>
      </c>
      <c r="H378" t="s">
        <v>73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68</v>
      </c>
      <c r="O378">
        <v>140</v>
      </c>
      <c r="P378">
        <v>35</v>
      </c>
      <c r="Q378" t="s">
        <v>1</v>
      </c>
      <c r="R378" t="s">
        <v>69</v>
      </c>
      <c r="S378" s="14">
        <v>42088.911354166667</v>
      </c>
      <c r="T378" s="14">
        <v>42118.911354166667</v>
      </c>
      <c r="U378" t="s">
        <v>13</v>
      </c>
      <c r="V378" t="s">
        <v>14</v>
      </c>
      <c r="W378">
        <v>2015</v>
      </c>
    </row>
    <row r="379" spans="1:23" ht="221" x14ac:dyDescent="0.2">
      <c r="A379">
        <v>3424</v>
      </c>
      <c r="B379" s="11" t="s">
        <v>837</v>
      </c>
      <c r="C379" s="11" t="s">
        <v>838</v>
      </c>
      <c r="D379" s="12">
        <v>6000</v>
      </c>
      <c r="E379" s="13">
        <v>6215</v>
      </c>
      <c r="F379" t="s">
        <v>7</v>
      </c>
      <c r="G379" t="s">
        <v>72</v>
      </c>
      <c r="H379" t="s">
        <v>73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68</v>
      </c>
      <c r="O379">
        <v>104</v>
      </c>
      <c r="P379">
        <v>81.78</v>
      </c>
      <c r="Q379" t="s">
        <v>1</v>
      </c>
      <c r="R379" t="s">
        <v>69</v>
      </c>
      <c r="S379" s="14">
        <v>42018.676898148144</v>
      </c>
      <c r="T379" s="14">
        <v>42040.290972222225</v>
      </c>
      <c r="U379" t="s">
        <v>11</v>
      </c>
      <c r="V379" t="s">
        <v>12</v>
      </c>
      <c r="W379">
        <v>2015</v>
      </c>
    </row>
    <row r="380" spans="1:23" ht="238" x14ac:dyDescent="0.2">
      <c r="A380">
        <v>3425</v>
      </c>
      <c r="B380" s="11" t="s">
        <v>839</v>
      </c>
      <c r="C380" s="11" t="s">
        <v>840</v>
      </c>
      <c r="D380" s="12">
        <v>30000</v>
      </c>
      <c r="E380" s="13">
        <v>30891.1</v>
      </c>
      <c r="F380" t="s">
        <v>7</v>
      </c>
      <c r="G380" t="s">
        <v>72</v>
      </c>
      <c r="H380" t="s">
        <v>73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68</v>
      </c>
      <c r="O380">
        <v>103</v>
      </c>
      <c r="P380">
        <v>297.02999999999997</v>
      </c>
      <c r="Q380" t="s">
        <v>1</v>
      </c>
      <c r="R380" t="s">
        <v>69</v>
      </c>
      <c r="S380" s="14">
        <v>41884.617314814815</v>
      </c>
      <c r="T380" s="14">
        <v>41916.617314814815</v>
      </c>
      <c r="U380" t="s">
        <v>19</v>
      </c>
      <c r="V380" t="s">
        <v>20</v>
      </c>
      <c r="W380">
        <v>2014</v>
      </c>
    </row>
    <row r="381" spans="1:23" ht="204" x14ac:dyDescent="0.2">
      <c r="A381">
        <v>3426</v>
      </c>
      <c r="B381" s="11" t="s">
        <v>841</v>
      </c>
      <c r="C381" s="11" t="s">
        <v>842</v>
      </c>
      <c r="D381" s="12">
        <v>3750</v>
      </c>
      <c r="E381" s="13">
        <v>4055</v>
      </c>
      <c r="F381" t="s">
        <v>7</v>
      </c>
      <c r="G381" t="s">
        <v>72</v>
      </c>
      <c r="H381" t="s">
        <v>73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68</v>
      </c>
      <c r="O381">
        <v>108</v>
      </c>
      <c r="P381">
        <v>46.61</v>
      </c>
      <c r="Q381" t="s">
        <v>1</v>
      </c>
      <c r="R381" t="s">
        <v>69</v>
      </c>
      <c r="S381" s="14">
        <v>41884.056747685187</v>
      </c>
      <c r="T381" s="14">
        <v>41903.083333333336</v>
      </c>
      <c r="U381" t="s">
        <v>19</v>
      </c>
      <c r="V381" t="s">
        <v>19</v>
      </c>
      <c r="W381">
        <v>2014</v>
      </c>
    </row>
    <row r="382" spans="1:23" ht="238" x14ac:dyDescent="0.2">
      <c r="A382">
        <v>3427</v>
      </c>
      <c r="B382" s="11" t="s">
        <v>843</v>
      </c>
      <c r="C382" s="11" t="s">
        <v>844</v>
      </c>
      <c r="D382" s="12">
        <v>1500</v>
      </c>
      <c r="E382" s="13">
        <v>1500</v>
      </c>
      <c r="F382" t="s">
        <v>7</v>
      </c>
      <c r="G382" t="s">
        <v>66</v>
      </c>
      <c r="H382" t="s">
        <v>67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68</v>
      </c>
      <c r="O382">
        <v>100</v>
      </c>
      <c r="P382">
        <v>51.72</v>
      </c>
      <c r="Q382" t="s">
        <v>1</v>
      </c>
      <c r="R382" t="s">
        <v>69</v>
      </c>
      <c r="S382" s="14">
        <v>41792.645277777774</v>
      </c>
      <c r="T382" s="14">
        <v>41822.645277777774</v>
      </c>
      <c r="U382" t="s">
        <v>16</v>
      </c>
      <c r="V382" t="s">
        <v>17</v>
      </c>
      <c r="W382">
        <v>2014</v>
      </c>
    </row>
    <row r="383" spans="1:23" ht="272" x14ac:dyDescent="0.2">
      <c r="A383">
        <v>3428</v>
      </c>
      <c r="B383" s="11" t="s">
        <v>845</v>
      </c>
      <c r="C383" s="11" t="s">
        <v>846</v>
      </c>
      <c r="D383" s="12">
        <v>2000</v>
      </c>
      <c r="E383" s="13">
        <v>2055</v>
      </c>
      <c r="F383" t="s">
        <v>7</v>
      </c>
      <c r="G383" t="s">
        <v>66</v>
      </c>
      <c r="H383" t="s">
        <v>67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68</v>
      </c>
      <c r="O383">
        <v>103</v>
      </c>
      <c r="P383">
        <v>40.29</v>
      </c>
      <c r="Q383" t="s">
        <v>1</v>
      </c>
      <c r="R383" t="s">
        <v>69</v>
      </c>
      <c r="S383" s="14">
        <v>42038.720451388886</v>
      </c>
      <c r="T383" s="14">
        <v>42063.708333333328</v>
      </c>
      <c r="U383" t="s">
        <v>12</v>
      </c>
      <c r="V383" t="s">
        <v>12</v>
      </c>
      <c r="W383">
        <v>2015</v>
      </c>
    </row>
    <row r="384" spans="1:23" ht="238" x14ac:dyDescent="0.2">
      <c r="A384">
        <v>3429</v>
      </c>
      <c r="B384" s="11" t="s">
        <v>847</v>
      </c>
      <c r="C384" s="11" t="s">
        <v>848</v>
      </c>
      <c r="D384" s="12">
        <v>150</v>
      </c>
      <c r="E384" s="13">
        <v>195</v>
      </c>
      <c r="F384" t="s">
        <v>7</v>
      </c>
      <c r="G384" t="s">
        <v>66</v>
      </c>
      <c r="H384" t="s">
        <v>67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68</v>
      </c>
      <c r="O384">
        <v>130</v>
      </c>
      <c r="P384">
        <v>16.25</v>
      </c>
      <c r="Q384" t="s">
        <v>1</v>
      </c>
      <c r="R384" t="s">
        <v>69</v>
      </c>
      <c r="S384" s="14">
        <v>42662.021539351852</v>
      </c>
      <c r="T384" s="14">
        <v>42676.021539351852</v>
      </c>
      <c r="U384" t="s">
        <v>20</v>
      </c>
      <c r="V384" t="s">
        <v>21</v>
      </c>
      <c r="W384">
        <v>2016</v>
      </c>
    </row>
    <row r="385" spans="1:23" ht="238" x14ac:dyDescent="0.2">
      <c r="A385">
        <v>3430</v>
      </c>
      <c r="B385" s="11" t="s">
        <v>849</v>
      </c>
      <c r="C385" s="11" t="s">
        <v>850</v>
      </c>
      <c r="D385" s="12">
        <v>2000</v>
      </c>
      <c r="E385" s="13">
        <v>2170.9899999999998</v>
      </c>
      <c r="F385" t="s">
        <v>7</v>
      </c>
      <c r="G385" t="s">
        <v>66</v>
      </c>
      <c r="H385" t="s">
        <v>67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68</v>
      </c>
      <c r="O385">
        <v>109</v>
      </c>
      <c r="P385">
        <v>30.15</v>
      </c>
      <c r="Q385" t="s">
        <v>1</v>
      </c>
      <c r="R385" t="s">
        <v>69</v>
      </c>
      <c r="S385" s="14">
        <v>41820.945613425924</v>
      </c>
      <c r="T385" s="14">
        <v>41850.945613425924</v>
      </c>
      <c r="U385" t="s">
        <v>16</v>
      </c>
      <c r="V385" t="s">
        <v>17</v>
      </c>
      <c r="W385">
        <v>2014</v>
      </c>
    </row>
    <row r="386" spans="1:23" ht="221" x14ac:dyDescent="0.2">
      <c r="A386">
        <v>3431</v>
      </c>
      <c r="B386" s="11" t="s">
        <v>851</v>
      </c>
      <c r="C386" s="11" t="s">
        <v>852</v>
      </c>
      <c r="D386" s="12">
        <v>2000</v>
      </c>
      <c r="E386" s="13">
        <v>2000</v>
      </c>
      <c r="F386" t="s">
        <v>7</v>
      </c>
      <c r="G386" t="s">
        <v>72</v>
      </c>
      <c r="H386" t="s">
        <v>73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68</v>
      </c>
      <c r="O386">
        <v>100</v>
      </c>
      <c r="P386">
        <v>95.24</v>
      </c>
      <c r="Q386" t="s">
        <v>1</v>
      </c>
      <c r="R386" t="s">
        <v>69</v>
      </c>
      <c r="S386" s="14">
        <v>41839.730937500004</v>
      </c>
      <c r="T386" s="14">
        <v>41869.730937500004</v>
      </c>
      <c r="U386" t="s">
        <v>17</v>
      </c>
      <c r="V386" t="s">
        <v>18</v>
      </c>
      <c r="W386">
        <v>2014</v>
      </c>
    </row>
    <row r="387" spans="1:23" ht="221" x14ac:dyDescent="0.2">
      <c r="A387">
        <v>3432</v>
      </c>
      <c r="B387" s="11" t="s">
        <v>853</v>
      </c>
      <c r="C387" s="11" t="s">
        <v>854</v>
      </c>
      <c r="D387" s="12">
        <v>2000</v>
      </c>
      <c r="E387" s="13">
        <v>2193</v>
      </c>
      <c r="F387" t="s">
        <v>7</v>
      </c>
      <c r="G387" t="s">
        <v>72</v>
      </c>
      <c r="H387" t="s">
        <v>73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68</v>
      </c>
      <c r="O387">
        <v>110</v>
      </c>
      <c r="P387">
        <v>52.21</v>
      </c>
      <c r="Q387" t="s">
        <v>1</v>
      </c>
      <c r="R387" t="s">
        <v>69</v>
      </c>
      <c r="S387" s="14">
        <v>42380.581180555557</v>
      </c>
      <c r="T387" s="14">
        <v>42405.916666666672</v>
      </c>
      <c r="U387" t="s">
        <v>11</v>
      </c>
      <c r="V387" t="s">
        <v>12</v>
      </c>
      <c r="W387">
        <v>2016</v>
      </c>
    </row>
    <row r="388" spans="1:23" ht="153" x14ac:dyDescent="0.2">
      <c r="A388">
        <v>3433</v>
      </c>
      <c r="B388" s="11" t="s">
        <v>855</v>
      </c>
      <c r="C388" s="11" t="s">
        <v>856</v>
      </c>
      <c r="D388" s="12">
        <v>9500</v>
      </c>
      <c r="E388" s="13">
        <v>9525</v>
      </c>
      <c r="F388" t="s">
        <v>7</v>
      </c>
      <c r="G388" t="s">
        <v>72</v>
      </c>
      <c r="H388" t="s">
        <v>73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68</v>
      </c>
      <c r="O388">
        <v>100</v>
      </c>
      <c r="P388">
        <v>134.15</v>
      </c>
      <c r="Q388" t="s">
        <v>1</v>
      </c>
      <c r="R388" t="s">
        <v>69</v>
      </c>
      <c r="S388" s="14">
        <v>41776.063136574077</v>
      </c>
      <c r="T388" s="14">
        <v>41807.125</v>
      </c>
      <c r="U388" t="s">
        <v>15</v>
      </c>
      <c r="V388" t="s">
        <v>16</v>
      </c>
      <c r="W388">
        <v>2014</v>
      </c>
    </row>
    <row r="389" spans="1:23" ht="221" x14ac:dyDescent="0.2">
      <c r="A389">
        <v>3434</v>
      </c>
      <c r="B389" s="11" t="s">
        <v>857</v>
      </c>
      <c r="C389" s="11" t="s">
        <v>858</v>
      </c>
      <c r="D389" s="12">
        <v>10000</v>
      </c>
      <c r="E389" s="13">
        <v>10555</v>
      </c>
      <c r="F389" t="s">
        <v>7</v>
      </c>
      <c r="G389" t="s">
        <v>72</v>
      </c>
      <c r="H389" t="s">
        <v>73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68</v>
      </c>
      <c r="O389">
        <v>106</v>
      </c>
      <c r="P389">
        <v>62.83</v>
      </c>
      <c r="Q389" t="s">
        <v>1</v>
      </c>
      <c r="R389" t="s">
        <v>69</v>
      </c>
      <c r="S389" s="14">
        <v>41800.380428240744</v>
      </c>
      <c r="T389" s="14">
        <v>41830.380428240744</v>
      </c>
      <c r="U389" t="s">
        <v>16</v>
      </c>
      <c r="V389" t="s">
        <v>17</v>
      </c>
      <c r="W389">
        <v>2014</v>
      </c>
    </row>
    <row r="390" spans="1:23" ht="238" x14ac:dyDescent="0.2">
      <c r="A390">
        <v>3435</v>
      </c>
      <c r="B390" s="11" t="s">
        <v>859</v>
      </c>
      <c r="C390" s="11" t="s">
        <v>860</v>
      </c>
      <c r="D390" s="12">
        <v>1000</v>
      </c>
      <c r="E390" s="13">
        <v>1120</v>
      </c>
      <c r="F390" t="s">
        <v>7</v>
      </c>
      <c r="G390" t="s">
        <v>72</v>
      </c>
      <c r="H390" t="s">
        <v>73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68</v>
      </c>
      <c r="O390">
        <v>112</v>
      </c>
      <c r="P390">
        <v>58.95</v>
      </c>
      <c r="Q390" t="s">
        <v>1</v>
      </c>
      <c r="R390" t="s">
        <v>69</v>
      </c>
      <c r="S390" s="14">
        <v>42572.61681712963</v>
      </c>
      <c r="T390" s="14">
        <v>42589.125</v>
      </c>
      <c r="U390" t="s">
        <v>17</v>
      </c>
      <c r="V390" t="s">
        <v>18</v>
      </c>
      <c r="W390">
        <v>2016</v>
      </c>
    </row>
    <row r="391" spans="1:23" ht="221" x14ac:dyDescent="0.2">
      <c r="A391">
        <v>3436</v>
      </c>
      <c r="B391" s="11" t="s">
        <v>861</v>
      </c>
      <c r="C391" s="11" t="s">
        <v>862</v>
      </c>
      <c r="D391" s="12">
        <v>5000</v>
      </c>
      <c r="E391" s="13">
        <v>5295</v>
      </c>
      <c r="F391" t="s">
        <v>7</v>
      </c>
      <c r="G391" t="s">
        <v>72</v>
      </c>
      <c r="H391" t="s">
        <v>73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68</v>
      </c>
      <c r="O391">
        <v>106</v>
      </c>
      <c r="P391">
        <v>143.11000000000001</v>
      </c>
      <c r="Q391" t="s">
        <v>1</v>
      </c>
      <c r="R391" t="s">
        <v>69</v>
      </c>
      <c r="S391" s="14">
        <v>41851.541585648149</v>
      </c>
      <c r="T391" s="14">
        <v>41872.686111111114</v>
      </c>
      <c r="U391" t="s">
        <v>17</v>
      </c>
      <c r="V391" t="s">
        <v>18</v>
      </c>
      <c r="W391">
        <v>2014</v>
      </c>
    </row>
    <row r="392" spans="1:23" ht="255" x14ac:dyDescent="0.2">
      <c r="A392">
        <v>3437</v>
      </c>
      <c r="B392" s="11" t="s">
        <v>863</v>
      </c>
      <c r="C392" s="11" t="s">
        <v>864</v>
      </c>
      <c r="D392" s="12">
        <v>3000</v>
      </c>
      <c r="E392" s="13">
        <v>3030</v>
      </c>
      <c r="F392" t="s">
        <v>7</v>
      </c>
      <c r="G392" t="s">
        <v>72</v>
      </c>
      <c r="H392" t="s">
        <v>73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68</v>
      </c>
      <c r="O392">
        <v>101</v>
      </c>
      <c r="P392">
        <v>84.17</v>
      </c>
      <c r="Q392" t="s">
        <v>1</v>
      </c>
      <c r="R392" t="s">
        <v>69</v>
      </c>
      <c r="S392" s="14">
        <v>42205.710879629631</v>
      </c>
      <c r="T392" s="14">
        <v>42235.710879629631</v>
      </c>
      <c r="U392" t="s">
        <v>17</v>
      </c>
      <c r="V392" t="s">
        <v>18</v>
      </c>
      <c r="W392">
        <v>2015</v>
      </c>
    </row>
    <row r="393" spans="1:23" ht="238" x14ac:dyDescent="0.2">
      <c r="A393">
        <v>3438</v>
      </c>
      <c r="B393" s="11" t="s">
        <v>865</v>
      </c>
      <c r="C393" s="11" t="s">
        <v>866</v>
      </c>
      <c r="D393" s="12">
        <v>2500</v>
      </c>
      <c r="E393" s="13">
        <v>2605</v>
      </c>
      <c r="F393" t="s">
        <v>7</v>
      </c>
      <c r="G393" t="s">
        <v>66</v>
      </c>
      <c r="H393" t="s">
        <v>67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68</v>
      </c>
      <c r="O393">
        <v>104</v>
      </c>
      <c r="P393">
        <v>186.07</v>
      </c>
      <c r="Q393" t="s">
        <v>1</v>
      </c>
      <c r="R393" t="s">
        <v>69</v>
      </c>
      <c r="S393" s="14">
        <v>42100.927858796291</v>
      </c>
      <c r="T393" s="14">
        <v>42126.875</v>
      </c>
      <c r="U393" t="s">
        <v>14</v>
      </c>
      <c r="V393" t="s">
        <v>15</v>
      </c>
      <c r="W393">
        <v>2015</v>
      </c>
    </row>
    <row r="394" spans="1:23" ht="170" x14ac:dyDescent="0.2">
      <c r="A394">
        <v>3439</v>
      </c>
      <c r="B394" s="11" t="s">
        <v>867</v>
      </c>
      <c r="C394" s="11" t="s">
        <v>868</v>
      </c>
      <c r="D394" s="12">
        <v>1200</v>
      </c>
      <c r="E394" s="13">
        <v>1616.14</v>
      </c>
      <c r="F394" t="s">
        <v>7</v>
      </c>
      <c r="G394" t="s">
        <v>72</v>
      </c>
      <c r="H394" t="s">
        <v>73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68</v>
      </c>
      <c r="O394">
        <v>135</v>
      </c>
      <c r="P394">
        <v>89.79</v>
      </c>
      <c r="Q394" t="s">
        <v>1</v>
      </c>
      <c r="R394" t="s">
        <v>69</v>
      </c>
      <c r="S394" s="14">
        <v>42374.911226851851</v>
      </c>
      <c r="T394" s="14">
        <v>42388.207638888889</v>
      </c>
      <c r="U394" t="s">
        <v>11</v>
      </c>
      <c r="V394" t="s">
        <v>11</v>
      </c>
      <c r="W394">
        <v>2016</v>
      </c>
    </row>
    <row r="395" spans="1:23" ht="221" x14ac:dyDescent="0.2">
      <c r="A395">
        <v>3440</v>
      </c>
      <c r="B395" s="11" t="s">
        <v>869</v>
      </c>
      <c r="C395" s="11" t="s">
        <v>870</v>
      </c>
      <c r="D395" s="12">
        <v>5000</v>
      </c>
      <c r="E395" s="13">
        <v>5260.92</v>
      </c>
      <c r="F395" t="s">
        <v>7</v>
      </c>
      <c r="G395" t="s">
        <v>72</v>
      </c>
      <c r="H395" t="s">
        <v>73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68</v>
      </c>
      <c r="O395">
        <v>105</v>
      </c>
      <c r="P395">
        <v>64.16</v>
      </c>
      <c r="Q395" t="s">
        <v>1</v>
      </c>
      <c r="R395" t="s">
        <v>69</v>
      </c>
      <c r="S395" s="14">
        <v>41809.12300925926</v>
      </c>
      <c r="T395" s="14">
        <v>41831.677083333336</v>
      </c>
      <c r="U395" t="s">
        <v>16</v>
      </c>
      <c r="V395" t="s">
        <v>17</v>
      </c>
      <c r="W395">
        <v>2014</v>
      </c>
    </row>
    <row r="396" spans="1:23" ht="221" x14ac:dyDescent="0.2">
      <c r="A396">
        <v>3441</v>
      </c>
      <c r="B396" s="11" t="s">
        <v>871</v>
      </c>
      <c r="C396" s="11" t="s">
        <v>872</v>
      </c>
      <c r="D396" s="12">
        <v>2500</v>
      </c>
      <c r="E396" s="13">
        <v>2565</v>
      </c>
      <c r="F396" t="s">
        <v>7</v>
      </c>
      <c r="G396" t="s">
        <v>72</v>
      </c>
      <c r="H396" t="s">
        <v>73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68</v>
      </c>
      <c r="O396">
        <v>103</v>
      </c>
      <c r="P396">
        <v>59.65</v>
      </c>
      <c r="Q396" t="s">
        <v>1</v>
      </c>
      <c r="R396" t="s">
        <v>69</v>
      </c>
      <c r="S396" s="14">
        <v>42294.429641203707</v>
      </c>
      <c r="T396" s="14">
        <v>42321.845138888893</v>
      </c>
      <c r="U396" t="s">
        <v>20</v>
      </c>
      <c r="V396" t="s">
        <v>21</v>
      </c>
      <c r="W396">
        <v>2015</v>
      </c>
    </row>
    <row r="397" spans="1:23" ht="238" x14ac:dyDescent="0.2">
      <c r="A397">
        <v>3442</v>
      </c>
      <c r="B397" s="11" t="s">
        <v>873</v>
      </c>
      <c r="C397" s="11" t="s">
        <v>874</v>
      </c>
      <c r="D397" s="12">
        <v>250</v>
      </c>
      <c r="E397" s="13">
        <v>250</v>
      </c>
      <c r="F397" t="s">
        <v>7</v>
      </c>
      <c r="G397" t="s">
        <v>72</v>
      </c>
      <c r="H397" t="s">
        <v>73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68</v>
      </c>
      <c r="O397">
        <v>100</v>
      </c>
      <c r="P397">
        <v>31.25</v>
      </c>
      <c r="Q397" t="s">
        <v>1</v>
      </c>
      <c r="R397" t="s">
        <v>69</v>
      </c>
      <c r="S397" s="14">
        <v>42124.841111111105</v>
      </c>
      <c r="T397" s="14">
        <v>42154.841111111105</v>
      </c>
      <c r="U397" t="s">
        <v>14</v>
      </c>
      <c r="V397" t="s">
        <v>15</v>
      </c>
      <c r="W397">
        <v>2015</v>
      </c>
    </row>
    <row r="398" spans="1:23" ht="221" x14ac:dyDescent="0.2">
      <c r="A398">
        <v>3443</v>
      </c>
      <c r="B398" s="11" t="s">
        <v>875</v>
      </c>
      <c r="C398" s="11" t="s">
        <v>876</v>
      </c>
      <c r="D398" s="12">
        <v>1000</v>
      </c>
      <c r="E398" s="13">
        <v>1855</v>
      </c>
      <c r="F398" t="s">
        <v>7</v>
      </c>
      <c r="G398" t="s">
        <v>72</v>
      </c>
      <c r="H398" t="s">
        <v>73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68</v>
      </c>
      <c r="O398">
        <v>186</v>
      </c>
      <c r="P398">
        <v>41.22</v>
      </c>
      <c r="Q398" t="s">
        <v>1</v>
      </c>
      <c r="R398" t="s">
        <v>69</v>
      </c>
      <c r="S398" s="14">
        <v>41861.524837962963</v>
      </c>
      <c r="T398" s="14">
        <v>41891.524837962963</v>
      </c>
      <c r="U398" t="s">
        <v>18</v>
      </c>
      <c r="V398" t="s">
        <v>19</v>
      </c>
      <c r="W398">
        <v>2014</v>
      </c>
    </row>
    <row r="399" spans="1:23" ht="238" x14ac:dyDescent="0.2">
      <c r="A399">
        <v>3444</v>
      </c>
      <c r="B399" s="11" t="s">
        <v>877</v>
      </c>
      <c r="C399" s="11" t="s">
        <v>878</v>
      </c>
      <c r="D399" s="12">
        <v>300</v>
      </c>
      <c r="E399" s="13">
        <v>867</v>
      </c>
      <c r="F399" t="s">
        <v>7</v>
      </c>
      <c r="G399" t="s">
        <v>180</v>
      </c>
      <c r="H399" t="s">
        <v>181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68</v>
      </c>
      <c r="O399">
        <v>289</v>
      </c>
      <c r="P399">
        <v>43.35</v>
      </c>
      <c r="Q399" t="s">
        <v>1</v>
      </c>
      <c r="R399" t="s">
        <v>69</v>
      </c>
      <c r="S399" s="14">
        <v>42521.291504629626</v>
      </c>
      <c r="T399" s="14">
        <v>42529.582638888889</v>
      </c>
      <c r="U399" t="s">
        <v>15</v>
      </c>
      <c r="V399" t="s">
        <v>16</v>
      </c>
      <c r="W399">
        <v>2016</v>
      </c>
    </row>
    <row r="400" spans="1:23" ht="204" x14ac:dyDescent="0.2">
      <c r="A400">
        <v>3445</v>
      </c>
      <c r="B400" s="11" t="s">
        <v>879</v>
      </c>
      <c r="C400" s="11" t="s">
        <v>880</v>
      </c>
      <c r="D400" s="12">
        <v>2000</v>
      </c>
      <c r="E400" s="13">
        <v>2000</v>
      </c>
      <c r="F400" t="s">
        <v>7</v>
      </c>
      <c r="G400" t="s">
        <v>66</v>
      </c>
      <c r="H400" t="s">
        <v>67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68</v>
      </c>
      <c r="O400">
        <v>100</v>
      </c>
      <c r="P400">
        <v>64.52</v>
      </c>
      <c r="Q400" t="s">
        <v>1</v>
      </c>
      <c r="R400" t="s">
        <v>69</v>
      </c>
      <c r="S400" s="14">
        <v>42272.530509259261</v>
      </c>
      <c r="T400" s="14">
        <v>42300.530509259261</v>
      </c>
      <c r="U400" t="s">
        <v>19</v>
      </c>
      <c r="V400" t="s">
        <v>20</v>
      </c>
      <c r="W400">
        <v>2015</v>
      </c>
    </row>
    <row r="401" spans="1:23" ht="238" x14ac:dyDescent="0.2">
      <c r="A401">
        <v>3446</v>
      </c>
      <c r="B401" s="11" t="s">
        <v>881</v>
      </c>
      <c r="C401" s="11" t="s">
        <v>882</v>
      </c>
      <c r="D401" s="12">
        <v>1000</v>
      </c>
      <c r="E401" s="13">
        <v>1082</v>
      </c>
      <c r="F401" t="s">
        <v>7</v>
      </c>
      <c r="G401" t="s">
        <v>66</v>
      </c>
      <c r="H401" t="s">
        <v>67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68</v>
      </c>
      <c r="O401">
        <v>108</v>
      </c>
      <c r="P401">
        <v>43.28</v>
      </c>
      <c r="Q401" t="s">
        <v>1</v>
      </c>
      <c r="R401" t="s">
        <v>69</v>
      </c>
      <c r="S401" s="14">
        <v>42016.832465277781</v>
      </c>
      <c r="T401" s="14">
        <v>42040.513888888891</v>
      </c>
      <c r="U401" t="s">
        <v>11</v>
      </c>
      <c r="V401" t="s">
        <v>12</v>
      </c>
      <c r="W401">
        <v>2015</v>
      </c>
    </row>
    <row r="402" spans="1:23" ht="136" x14ac:dyDescent="0.2">
      <c r="A402">
        <v>3447</v>
      </c>
      <c r="B402" s="11" t="s">
        <v>883</v>
      </c>
      <c r="C402" s="11" t="s">
        <v>884</v>
      </c>
      <c r="D402" s="12">
        <v>1000</v>
      </c>
      <c r="E402" s="13">
        <v>1078</v>
      </c>
      <c r="F402" t="s">
        <v>7</v>
      </c>
      <c r="G402" t="s">
        <v>72</v>
      </c>
      <c r="H402" t="s">
        <v>73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68</v>
      </c>
      <c r="O402">
        <v>108</v>
      </c>
      <c r="P402">
        <v>77</v>
      </c>
      <c r="Q402" t="s">
        <v>1</v>
      </c>
      <c r="R402" t="s">
        <v>69</v>
      </c>
      <c r="S402" s="14">
        <v>42402.889027777783</v>
      </c>
      <c r="T402" s="14">
        <v>42447.847361111111</v>
      </c>
      <c r="U402" t="s">
        <v>12</v>
      </c>
      <c r="V402" t="s">
        <v>13</v>
      </c>
      <c r="W402">
        <v>2016</v>
      </c>
    </row>
    <row r="403" spans="1:23" ht="204" x14ac:dyDescent="0.2">
      <c r="A403">
        <v>3448</v>
      </c>
      <c r="B403" s="11" t="s">
        <v>885</v>
      </c>
      <c r="C403" s="11" t="s">
        <v>886</v>
      </c>
      <c r="D403" s="12">
        <v>2100</v>
      </c>
      <c r="E403" s="13">
        <v>2305</v>
      </c>
      <c r="F403" t="s">
        <v>7</v>
      </c>
      <c r="G403" t="s">
        <v>72</v>
      </c>
      <c r="H403" t="s">
        <v>73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68</v>
      </c>
      <c r="O403">
        <v>110</v>
      </c>
      <c r="P403">
        <v>51.22</v>
      </c>
      <c r="Q403" t="s">
        <v>1</v>
      </c>
      <c r="R403" t="s">
        <v>69</v>
      </c>
      <c r="S403" s="14">
        <v>41960.119085648148</v>
      </c>
      <c r="T403" s="14">
        <v>41990.119085648148</v>
      </c>
      <c r="U403" t="s">
        <v>21</v>
      </c>
      <c r="V403" t="s">
        <v>22</v>
      </c>
      <c r="W403">
        <v>2014</v>
      </c>
    </row>
    <row r="404" spans="1:23" ht="187" x14ac:dyDescent="0.2">
      <c r="A404">
        <v>3449</v>
      </c>
      <c r="B404" s="11" t="s">
        <v>887</v>
      </c>
      <c r="C404" s="11" t="s">
        <v>888</v>
      </c>
      <c r="D404" s="12">
        <v>800</v>
      </c>
      <c r="E404" s="13">
        <v>1365</v>
      </c>
      <c r="F404" t="s">
        <v>7</v>
      </c>
      <c r="G404" t="s">
        <v>72</v>
      </c>
      <c r="H404" t="s">
        <v>73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68</v>
      </c>
      <c r="O404">
        <v>171</v>
      </c>
      <c r="P404">
        <v>68.25</v>
      </c>
      <c r="Q404" t="s">
        <v>1</v>
      </c>
      <c r="R404" t="s">
        <v>69</v>
      </c>
      <c r="S404" s="14">
        <v>42532.052523148144</v>
      </c>
      <c r="T404" s="14">
        <v>42560.166666666672</v>
      </c>
      <c r="U404" t="s">
        <v>16</v>
      </c>
      <c r="V404" t="s">
        <v>17</v>
      </c>
      <c r="W404">
        <v>2016</v>
      </c>
    </row>
    <row r="405" spans="1:23" ht="221" x14ac:dyDescent="0.2">
      <c r="A405">
        <v>3450</v>
      </c>
      <c r="B405" s="11" t="s">
        <v>889</v>
      </c>
      <c r="C405" s="11" t="s">
        <v>890</v>
      </c>
      <c r="D405" s="12">
        <v>500</v>
      </c>
      <c r="E405" s="13">
        <v>760</v>
      </c>
      <c r="F405" t="s">
        <v>7</v>
      </c>
      <c r="G405" t="s">
        <v>66</v>
      </c>
      <c r="H405" t="s">
        <v>67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68</v>
      </c>
      <c r="O405">
        <v>152</v>
      </c>
      <c r="P405">
        <v>19.489999999999998</v>
      </c>
      <c r="Q405" t="s">
        <v>1</v>
      </c>
      <c r="R405" t="s">
        <v>69</v>
      </c>
      <c r="S405" s="14">
        <v>42036.704525462963</v>
      </c>
      <c r="T405" s="14">
        <v>42096.662858796291</v>
      </c>
      <c r="U405" t="s">
        <v>12</v>
      </c>
      <c r="V405" t="s">
        <v>14</v>
      </c>
      <c r="W405">
        <v>2015</v>
      </c>
    </row>
    <row r="406" spans="1:23" ht="238" x14ac:dyDescent="0.2">
      <c r="A406">
        <v>3451</v>
      </c>
      <c r="B406" s="11" t="s">
        <v>891</v>
      </c>
      <c r="C406" s="11" t="s">
        <v>892</v>
      </c>
      <c r="D406" s="12">
        <v>650</v>
      </c>
      <c r="E406" s="13">
        <v>658</v>
      </c>
      <c r="F406" t="s">
        <v>7</v>
      </c>
      <c r="G406" t="s">
        <v>72</v>
      </c>
      <c r="H406" t="s">
        <v>73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68</v>
      </c>
      <c r="O406">
        <v>101</v>
      </c>
      <c r="P406">
        <v>41.13</v>
      </c>
      <c r="Q406" t="s">
        <v>1</v>
      </c>
      <c r="R406" t="s">
        <v>69</v>
      </c>
      <c r="S406" s="14">
        <v>42088.723692129628</v>
      </c>
      <c r="T406" s="14">
        <v>42115.723692129628</v>
      </c>
      <c r="U406" t="s">
        <v>13</v>
      </c>
      <c r="V406" t="s">
        <v>14</v>
      </c>
      <c r="W406">
        <v>2015</v>
      </c>
    </row>
    <row r="407" spans="1:23" ht="238" x14ac:dyDescent="0.2">
      <c r="A407">
        <v>3452</v>
      </c>
      <c r="B407" s="11" t="s">
        <v>893</v>
      </c>
      <c r="C407" s="11" t="s">
        <v>894</v>
      </c>
      <c r="D407" s="12">
        <v>1000</v>
      </c>
      <c r="E407" s="13">
        <v>1532</v>
      </c>
      <c r="F407" t="s">
        <v>7</v>
      </c>
      <c r="G407" t="s">
        <v>72</v>
      </c>
      <c r="H407" t="s">
        <v>73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68</v>
      </c>
      <c r="O407">
        <v>153</v>
      </c>
      <c r="P407">
        <v>41.41</v>
      </c>
      <c r="Q407" t="s">
        <v>1</v>
      </c>
      <c r="R407" t="s">
        <v>69</v>
      </c>
      <c r="S407" s="14">
        <v>41820.639189814814</v>
      </c>
      <c r="T407" s="14">
        <v>41843.165972222225</v>
      </c>
      <c r="U407" t="s">
        <v>16</v>
      </c>
      <c r="V407" t="s">
        <v>17</v>
      </c>
      <c r="W407">
        <v>2014</v>
      </c>
    </row>
    <row r="408" spans="1:23" ht="238" x14ac:dyDescent="0.2">
      <c r="A408">
        <v>3453</v>
      </c>
      <c r="B408" s="11" t="s">
        <v>895</v>
      </c>
      <c r="C408" s="11" t="s">
        <v>896</v>
      </c>
      <c r="D408" s="12">
        <v>300</v>
      </c>
      <c r="E408" s="13">
        <v>385</v>
      </c>
      <c r="F408" t="s">
        <v>7</v>
      </c>
      <c r="G408" t="s">
        <v>66</v>
      </c>
      <c r="H408" t="s">
        <v>67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68</v>
      </c>
      <c r="O408">
        <v>128</v>
      </c>
      <c r="P408">
        <v>27.5</v>
      </c>
      <c r="Q408" t="s">
        <v>1</v>
      </c>
      <c r="R408" t="s">
        <v>69</v>
      </c>
      <c r="S408" s="14">
        <v>42535.97865740741</v>
      </c>
      <c r="T408" s="14">
        <v>42595.97865740741</v>
      </c>
      <c r="U408" t="s">
        <v>16</v>
      </c>
      <c r="V408" t="s">
        <v>18</v>
      </c>
      <c r="W408">
        <v>2016</v>
      </c>
    </row>
    <row r="409" spans="1:23" ht="255" x14ac:dyDescent="0.2">
      <c r="A409">
        <v>3454</v>
      </c>
      <c r="B409" s="11" t="s">
        <v>897</v>
      </c>
      <c r="C409" s="11" t="s">
        <v>898</v>
      </c>
      <c r="D409" s="12">
        <v>700</v>
      </c>
      <c r="E409" s="13">
        <v>705</v>
      </c>
      <c r="F409" t="s">
        <v>7</v>
      </c>
      <c r="G409" t="s">
        <v>66</v>
      </c>
      <c r="H409" t="s">
        <v>67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68</v>
      </c>
      <c r="O409">
        <v>101</v>
      </c>
      <c r="P409">
        <v>33.57</v>
      </c>
      <c r="Q409" t="s">
        <v>1</v>
      </c>
      <c r="R409" t="s">
        <v>69</v>
      </c>
      <c r="S409" s="14">
        <v>41821.698599537034</v>
      </c>
      <c r="T409" s="14">
        <v>41851.698599537034</v>
      </c>
      <c r="U409" t="s">
        <v>17</v>
      </c>
      <c r="V409" t="s">
        <v>17</v>
      </c>
      <c r="W409">
        <v>2014</v>
      </c>
    </row>
    <row r="410" spans="1:23" ht="255" x14ac:dyDescent="0.2">
      <c r="A410">
        <v>3455</v>
      </c>
      <c r="B410" s="11" t="s">
        <v>899</v>
      </c>
      <c r="C410" s="11" t="s">
        <v>900</v>
      </c>
      <c r="D410" s="12">
        <v>10000</v>
      </c>
      <c r="E410" s="13">
        <v>10065</v>
      </c>
      <c r="F410" t="s">
        <v>7</v>
      </c>
      <c r="G410" t="s">
        <v>72</v>
      </c>
      <c r="H410" t="s">
        <v>73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68</v>
      </c>
      <c r="O410">
        <v>101</v>
      </c>
      <c r="P410">
        <v>145.87</v>
      </c>
      <c r="Q410" t="s">
        <v>1</v>
      </c>
      <c r="R410" t="s">
        <v>69</v>
      </c>
      <c r="S410" s="14">
        <v>42626.7503125</v>
      </c>
      <c r="T410" s="14">
        <v>42656.7503125</v>
      </c>
      <c r="U410" t="s">
        <v>19</v>
      </c>
      <c r="V410" t="s">
        <v>20</v>
      </c>
      <c r="W410">
        <v>2016</v>
      </c>
    </row>
    <row r="411" spans="1:23" ht="238" x14ac:dyDescent="0.2">
      <c r="A411">
        <v>3456</v>
      </c>
      <c r="B411" s="11" t="s">
        <v>901</v>
      </c>
      <c r="C411" s="11" t="s">
        <v>902</v>
      </c>
      <c r="D411" s="12">
        <v>3000</v>
      </c>
      <c r="E411" s="13">
        <v>5739</v>
      </c>
      <c r="F411" t="s">
        <v>7</v>
      </c>
      <c r="G411" t="s">
        <v>72</v>
      </c>
      <c r="H411" t="s">
        <v>73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68</v>
      </c>
      <c r="O411">
        <v>191</v>
      </c>
      <c r="P411">
        <v>358.69</v>
      </c>
      <c r="Q411" t="s">
        <v>1</v>
      </c>
      <c r="R411" t="s">
        <v>69</v>
      </c>
      <c r="S411" s="14">
        <v>41821.205636574072</v>
      </c>
      <c r="T411" s="14">
        <v>41852.290972222225</v>
      </c>
      <c r="U411" t="s">
        <v>17</v>
      </c>
      <c r="V411" t="s">
        <v>18</v>
      </c>
      <c r="W411">
        <v>2014</v>
      </c>
    </row>
    <row r="412" spans="1:23" ht="153" x14ac:dyDescent="0.2">
      <c r="A412">
        <v>3457</v>
      </c>
      <c r="B412" s="11" t="s">
        <v>903</v>
      </c>
      <c r="C412" s="11" t="s">
        <v>904</v>
      </c>
      <c r="D412" s="12">
        <v>2000</v>
      </c>
      <c r="E412" s="13">
        <v>2804</v>
      </c>
      <c r="F412" t="s">
        <v>7</v>
      </c>
      <c r="G412" t="s">
        <v>72</v>
      </c>
      <c r="H412" t="s">
        <v>73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68</v>
      </c>
      <c r="O412">
        <v>140</v>
      </c>
      <c r="P412">
        <v>50.98</v>
      </c>
      <c r="Q412" t="s">
        <v>1</v>
      </c>
      <c r="R412" t="s">
        <v>69</v>
      </c>
      <c r="S412" s="14">
        <v>42016.706678240742</v>
      </c>
      <c r="T412" s="14">
        <v>42047.249305555553</v>
      </c>
      <c r="U412" t="s">
        <v>11</v>
      </c>
      <c r="V412" t="s">
        <v>12</v>
      </c>
      <c r="W412">
        <v>2015</v>
      </c>
    </row>
    <row r="413" spans="1:23" ht="221" x14ac:dyDescent="0.2">
      <c r="A413">
        <v>3458</v>
      </c>
      <c r="B413" s="11" t="s">
        <v>905</v>
      </c>
      <c r="C413" s="11" t="s">
        <v>906</v>
      </c>
      <c r="D413" s="12">
        <v>978</v>
      </c>
      <c r="E413" s="13">
        <v>1216</v>
      </c>
      <c r="F413" t="s">
        <v>7</v>
      </c>
      <c r="G413" t="s">
        <v>72</v>
      </c>
      <c r="H413" t="s">
        <v>73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68</v>
      </c>
      <c r="O413">
        <v>124</v>
      </c>
      <c r="P413">
        <v>45.04</v>
      </c>
      <c r="Q413" t="s">
        <v>1</v>
      </c>
      <c r="R413" t="s">
        <v>69</v>
      </c>
      <c r="S413" s="14">
        <v>42011.202581018515</v>
      </c>
      <c r="T413" s="14">
        <v>42038.185416666667</v>
      </c>
      <c r="U413" t="s">
        <v>11</v>
      </c>
      <c r="V413" t="s">
        <v>12</v>
      </c>
      <c r="W413">
        <v>2015</v>
      </c>
    </row>
    <row r="414" spans="1:23" ht="221" x14ac:dyDescent="0.2">
      <c r="A414">
        <v>3459</v>
      </c>
      <c r="B414" s="11" t="s">
        <v>907</v>
      </c>
      <c r="C414" s="11" t="s">
        <v>908</v>
      </c>
      <c r="D414" s="12">
        <v>500</v>
      </c>
      <c r="E414" s="13">
        <v>631</v>
      </c>
      <c r="F414" t="s">
        <v>7</v>
      </c>
      <c r="G414" t="s">
        <v>66</v>
      </c>
      <c r="H414" t="s">
        <v>67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68</v>
      </c>
      <c r="O414">
        <v>126</v>
      </c>
      <c r="P414">
        <v>17.53</v>
      </c>
      <c r="Q414" t="s">
        <v>1</v>
      </c>
      <c r="R414" t="s">
        <v>69</v>
      </c>
      <c r="S414" s="14">
        <v>42480.479861111111</v>
      </c>
      <c r="T414" s="14">
        <v>42510.479861111111</v>
      </c>
      <c r="U414" t="s">
        <v>14</v>
      </c>
      <c r="V414" t="s">
        <v>15</v>
      </c>
      <c r="W414">
        <v>2016</v>
      </c>
    </row>
    <row r="415" spans="1:23" ht="221" x14ac:dyDescent="0.2">
      <c r="A415">
        <v>3460</v>
      </c>
      <c r="B415" s="11" t="s">
        <v>909</v>
      </c>
      <c r="C415" s="11" t="s">
        <v>910</v>
      </c>
      <c r="D415" s="12">
        <v>500</v>
      </c>
      <c r="E415" s="13">
        <v>950</v>
      </c>
      <c r="F415" t="s">
        <v>7</v>
      </c>
      <c r="G415" t="s">
        <v>66</v>
      </c>
      <c r="H415" t="s">
        <v>67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68</v>
      </c>
      <c r="O415">
        <v>190</v>
      </c>
      <c r="P415">
        <v>50</v>
      </c>
      <c r="Q415" t="s">
        <v>1</v>
      </c>
      <c r="R415" t="s">
        <v>69</v>
      </c>
      <c r="S415" s="14">
        <v>41852.527222222219</v>
      </c>
      <c r="T415" s="14">
        <v>41866.527222222219</v>
      </c>
      <c r="U415" t="s">
        <v>18</v>
      </c>
      <c r="V415" t="s">
        <v>18</v>
      </c>
      <c r="W415">
        <v>2014</v>
      </c>
    </row>
    <row r="416" spans="1:23" ht="255" x14ac:dyDescent="0.2">
      <c r="A416">
        <v>3461</v>
      </c>
      <c r="B416" s="11" t="s">
        <v>911</v>
      </c>
      <c r="C416" s="11" t="s">
        <v>912</v>
      </c>
      <c r="D416" s="12">
        <v>500</v>
      </c>
      <c r="E416" s="13">
        <v>695</v>
      </c>
      <c r="F416" t="s">
        <v>7</v>
      </c>
      <c r="G416" t="s">
        <v>72</v>
      </c>
      <c r="H416" t="s">
        <v>73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68</v>
      </c>
      <c r="O416">
        <v>139</v>
      </c>
      <c r="P416">
        <v>57.92</v>
      </c>
      <c r="Q416" t="s">
        <v>1</v>
      </c>
      <c r="R416" t="s">
        <v>69</v>
      </c>
      <c r="S416" s="14">
        <v>42643.632858796293</v>
      </c>
      <c r="T416" s="14">
        <v>42672.125</v>
      </c>
      <c r="U416" t="s">
        <v>19</v>
      </c>
      <c r="V416" t="s">
        <v>20</v>
      </c>
      <c r="W416">
        <v>2016</v>
      </c>
    </row>
    <row r="417" spans="1:23" ht="221" x14ac:dyDescent="0.2">
      <c r="A417">
        <v>3462</v>
      </c>
      <c r="B417" s="11" t="s">
        <v>913</v>
      </c>
      <c r="C417" s="11" t="s">
        <v>914</v>
      </c>
      <c r="D417" s="12">
        <v>250</v>
      </c>
      <c r="E417" s="13">
        <v>505</v>
      </c>
      <c r="F417" t="s">
        <v>7</v>
      </c>
      <c r="G417" t="s">
        <v>72</v>
      </c>
      <c r="H417" t="s">
        <v>73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68</v>
      </c>
      <c r="O417">
        <v>202</v>
      </c>
      <c r="P417">
        <v>29.71</v>
      </c>
      <c r="Q417" t="s">
        <v>1</v>
      </c>
      <c r="R417" t="s">
        <v>69</v>
      </c>
      <c r="S417" s="14">
        <v>42179.898472222223</v>
      </c>
      <c r="T417" s="14">
        <v>42195.75</v>
      </c>
      <c r="U417" t="s">
        <v>16</v>
      </c>
      <c r="V417" t="s">
        <v>17</v>
      </c>
      <c r="W417">
        <v>2015</v>
      </c>
    </row>
    <row r="418" spans="1:23" ht="221" x14ac:dyDescent="0.2">
      <c r="A418">
        <v>3463</v>
      </c>
      <c r="B418" s="11" t="s">
        <v>915</v>
      </c>
      <c r="C418" s="11" t="s">
        <v>916</v>
      </c>
      <c r="D418" s="12">
        <v>10000</v>
      </c>
      <c r="E418" s="13">
        <v>10338</v>
      </c>
      <c r="F418" t="s">
        <v>7</v>
      </c>
      <c r="G418" t="s">
        <v>90</v>
      </c>
      <c r="H418" t="s">
        <v>91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68</v>
      </c>
      <c r="O418">
        <v>103</v>
      </c>
      <c r="P418">
        <v>90.68</v>
      </c>
      <c r="Q418" t="s">
        <v>1</v>
      </c>
      <c r="R418" t="s">
        <v>69</v>
      </c>
      <c r="S418" s="14">
        <v>42612.918807870374</v>
      </c>
      <c r="T418" s="14">
        <v>42654.165972222225</v>
      </c>
      <c r="U418" t="s">
        <v>18</v>
      </c>
      <c r="V418" t="s">
        <v>20</v>
      </c>
      <c r="W418">
        <v>2016</v>
      </c>
    </row>
    <row r="419" spans="1:23" ht="272" x14ac:dyDescent="0.2">
      <c r="A419">
        <v>3464</v>
      </c>
      <c r="B419" s="11" t="s">
        <v>917</v>
      </c>
      <c r="C419" s="11" t="s">
        <v>918</v>
      </c>
      <c r="D419" s="12">
        <v>5000</v>
      </c>
      <c r="E419" s="13">
        <v>5116.18</v>
      </c>
      <c r="F419" t="s">
        <v>7</v>
      </c>
      <c r="G419" t="s">
        <v>72</v>
      </c>
      <c r="H419" t="s">
        <v>73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68</v>
      </c>
      <c r="O419">
        <v>102</v>
      </c>
      <c r="P419">
        <v>55.01</v>
      </c>
      <c r="Q419" t="s">
        <v>1</v>
      </c>
      <c r="R419" t="s">
        <v>69</v>
      </c>
      <c r="S419" s="14">
        <v>42575.130057870367</v>
      </c>
      <c r="T419" s="14">
        <v>42605.130057870367</v>
      </c>
      <c r="U419" t="s">
        <v>17</v>
      </c>
      <c r="V419" t="s">
        <v>18</v>
      </c>
      <c r="W419">
        <v>2016</v>
      </c>
    </row>
    <row r="420" spans="1:23" ht="238" x14ac:dyDescent="0.2">
      <c r="A420">
        <v>3465</v>
      </c>
      <c r="B420" s="11" t="s">
        <v>919</v>
      </c>
      <c r="C420" s="11" t="s">
        <v>920</v>
      </c>
      <c r="D420" s="12">
        <v>2000</v>
      </c>
      <c r="E420" s="13">
        <v>2060</v>
      </c>
      <c r="F420" t="s">
        <v>7</v>
      </c>
      <c r="G420" t="s">
        <v>66</v>
      </c>
      <c r="H420" t="s">
        <v>67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68</v>
      </c>
      <c r="O420">
        <v>103</v>
      </c>
      <c r="P420">
        <v>57.22</v>
      </c>
      <c r="Q420" t="s">
        <v>1</v>
      </c>
      <c r="R420" t="s">
        <v>69</v>
      </c>
      <c r="S420" s="14">
        <v>42200.625833333332</v>
      </c>
      <c r="T420" s="14">
        <v>42225.666666666672</v>
      </c>
      <c r="U420" t="s">
        <v>17</v>
      </c>
      <c r="V420" t="s">
        <v>18</v>
      </c>
      <c r="W420">
        <v>2015</v>
      </c>
    </row>
    <row r="421" spans="1:23" ht="204" x14ac:dyDescent="0.2">
      <c r="A421">
        <v>3466</v>
      </c>
      <c r="B421" s="11" t="s">
        <v>921</v>
      </c>
      <c r="C421" s="11" t="s">
        <v>922</v>
      </c>
      <c r="D421" s="12">
        <v>3500</v>
      </c>
      <c r="E421" s="13">
        <v>4450</v>
      </c>
      <c r="F421" t="s">
        <v>7</v>
      </c>
      <c r="G421" t="s">
        <v>72</v>
      </c>
      <c r="H421" t="s">
        <v>73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68</v>
      </c>
      <c r="O421">
        <v>127</v>
      </c>
      <c r="P421">
        <v>72.95</v>
      </c>
      <c r="Q421" t="s">
        <v>1</v>
      </c>
      <c r="R421" t="s">
        <v>69</v>
      </c>
      <c r="S421" s="14">
        <v>42420.019097222219</v>
      </c>
      <c r="T421" s="14">
        <v>42479.977430555555</v>
      </c>
      <c r="U421" t="s">
        <v>12</v>
      </c>
      <c r="V421" t="s">
        <v>14</v>
      </c>
      <c r="W421">
        <v>2016</v>
      </c>
    </row>
    <row r="422" spans="1:23" ht="51" x14ac:dyDescent="0.2">
      <c r="A422">
        <v>3467</v>
      </c>
      <c r="B422" s="11" t="s">
        <v>923</v>
      </c>
      <c r="C422" s="11" t="s">
        <v>924</v>
      </c>
      <c r="D422" s="12">
        <v>3000</v>
      </c>
      <c r="E422" s="13">
        <v>3030</v>
      </c>
      <c r="F422" t="s">
        <v>7</v>
      </c>
      <c r="G422" t="s">
        <v>72</v>
      </c>
      <c r="H422" t="s">
        <v>73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68</v>
      </c>
      <c r="O422">
        <v>101</v>
      </c>
      <c r="P422">
        <v>64.47</v>
      </c>
      <c r="Q422" t="s">
        <v>1</v>
      </c>
      <c r="R422" t="s">
        <v>69</v>
      </c>
      <c r="S422" s="14">
        <v>42053.671666666662</v>
      </c>
      <c r="T422" s="14">
        <v>42083.630000000005</v>
      </c>
      <c r="U422" t="s">
        <v>12</v>
      </c>
      <c r="V422" t="s">
        <v>13</v>
      </c>
      <c r="W422">
        <v>2015</v>
      </c>
    </row>
    <row r="423" spans="1:23" ht="204" x14ac:dyDescent="0.2">
      <c r="A423">
        <v>3468</v>
      </c>
      <c r="B423" s="11" t="s">
        <v>925</v>
      </c>
      <c r="C423" s="11" t="s">
        <v>926</v>
      </c>
      <c r="D423" s="12">
        <v>10000</v>
      </c>
      <c r="E423" s="13">
        <v>12178</v>
      </c>
      <c r="F423" t="s">
        <v>7</v>
      </c>
      <c r="G423" t="s">
        <v>72</v>
      </c>
      <c r="H423" t="s">
        <v>73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68</v>
      </c>
      <c r="O423">
        <v>122</v>
      </c>
      <c r="P423">
        <v>716.35</v>
      </c>
      <c r="Q423" t="s">
        <v>1</v>
      </c>
      <c r="R423" t="s">
        <v>69</v>
      </c>
      <c r="S423" s="14">
        <v>42605.765381944439</v>
      </c>
      <c r="T423" s="14">
        <v>42634.125</v>
      </c>
      <c r="U423" t="s">
        <v>18</v>
      </c>
      <c r="V423" t="s">
        <v>19</v>
      </c>
      <c r="W423">
        <v>2016</v>
      </c>
    </row>
    <row r="424" spans="1:23" ht="272" x14ac:dyDescent="0.2">
      <c r="A424">
        <v>3469</v>
      </c>
      <c r="B424" s="11" t="s">
        <v>927</v>
      </c>
      <c r="C424" s="11" t="s">
        <v>928</v>
      </c>
      <c r="D424" s="12">
        <v>2800</v>
      </c>
      <c r="E424" s="13">
        <v>3175</v>
      </c>
      <c r="F424" t="s">
        <v>7</v>
      </c>
      <c r="G424" t="s">
        <v>72</v>
      </c>
      <c r="H424" t="s">
        <v>73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68</v>
      </c>
      <c r="O424">
        <v>113</v>
      </c>
      <c r="P424">
        <v>50.4</v>
      </c>
      <c r="Q424" t="s">
        <v>1</v>
      </c>
      <c r="R424" t="s">
        <v>69</v>
      </c>
      <c r="S424" s="14">
        <v>42458.641724537039</v>
      </c>
      <c r="T424" s="14">
        <v>42488.641724537039</v>
      </c>
      <c r="U424" t="s">
        <v>13</v>
      </c>
      <c r="V424" t="s">
        <v>14</v>
      </c>
      <c r="W424">
        <v>2016</v>
      </c>
    </row>
    <row r="425" spans="1:23" ht="170" x14ac:dyDescent="0.2">
      <c r="A425">
        <v>3470</v>
      </c>
      <c r="B425" s="11" t="s">
        <v>929</v>
      </c>
      <c r="C425" s="11" t="s">
        <v>930</v>
      </c>
      <c r="D425" s="12">
        <v>250</v>
      </c>
      <c r="E425" s="13">
        <v>375</v>
      </c>
      <c r="F425" t="s">
        <v>7</v>
      </c>
      <c r="G425" t="s">
        <v>72</v>
      </c>
      <c r="H425" t="s">
        <v>73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68</v>
      </c>
      <c r="O425">
        <v>150</v>
      </c>
      <c r="P425">
        <v>41.67</v>
      </c>
      <c r="Q425" t="s">
        <v>1</v>
      </c>
      <c r="R425" t="s">
        <v>69</v>
      </c>
      <c r="S425" s="14">
        <v>42529.022013888884</v>
      </c>
      <c r="T425" s="14">
        <v>42566.901388888888</v>
      </c>
      <c r="U425" t="s">
        <v>16</v>
      </c>
      <c r="V425" t="s">
        <v>17</v>
      </c>
      <c r="W425">
        <v>2016</v>
      </c>
    </row>
    <row r="426" spans="1:23" ht="221" x14ac:dyDescent="0.2">
      <c r="A426">
        <v>3471</v>
      </c>
      <c r="B426" s="11" t="s">
        <v>931</v>
      </c>
      <c r="C426" s="11" t="s">
        <v>932</v>
      </c>
      <c r="D426" s="12">
        <v>500</v>
      </c>
      <c r="E426" s="13">
        <v>1073</v>
      </c>
      <c r="F426" t="s">
        <v>7</v>
      </c>
      <c r="G426" t="s">
        <v>66</v>
      </c>
      <c r="H426" t="s">
        <v>67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68</v>
      </c>
      <c r="O426">
        <v>215</v>
      </c>
      <c r="P426">
        <v>35.770000000000003</v>
      </c>
      <c r="Q426" t="s">
        <v>1</v>
      </c>
      <c r="R426" t="s">
        <v>69</v>
      </c>
      <c r="S426" s="14">
        <v>41841.820486111108</v>
      </c>
      <c r="T426" s="14">
        <v>41882.833333333336</v>
      </c>
      <c r="U426" t="s">
        <v>17</v>
      </c>
      <c r="V426" t="s">
        <v>18</v>
      </c>
      <c r="W426">
        <v>2014</v>
      </c>
    </row>
    <row r="427" spans="1:23" ht="255" x14ac:dyDescent="0.2">
      <c r="A427">
        <v>3472</v>
      </c>
      <c r="B427" s="11" t="s">
        <v>933</v>
      </c>
      <c r="C427" s="11" t="s">
        <v>934</v>
      </c>
      <c r="D427" s="12">
        <v>2000</v>
      </c>
      <c r="E427" s="13">
        <v>2041</v>
      </c>
      <c r="F427" t="s">
        <v>7</v>
      </c>
      <c r="G427" t="s">
        <v>72</v>
      </c>
      <c r="H427" t="s">
        <v>73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68</v>
      </c>
      <c r="O427">
        <v>102</v>
      </c>
      <c r="P427">
        <v>88.74</v>
      </c>
      <c r="Q427" t="s">
        <v>1</v>
      </c>
      <c r="R427" t="s">
        <v>69</v>
      </c>
      <c r="S427" s="14">
        <v>41928.170497685183</v>
      </c>
      <c r="T427" s="14">
        <v>41949.249305555553</v>
      </c>
      <c r="U427" t="s">
        <v>20</v>
      </c>
      <c r="V427" t="s">
        <v>21</v>
      </c>
      <c r="W427">
        <v>2014</v>
      </c>
    </row>
    <row r="428" spans="1:23" ht="238" x14ac:dyDescent="0.2">
      <c r="A428">
        <v>3473</v>
      </c>
      <c r="B428" s="11" t="s">
        <v>935</v>
      </c>
      <c r="C428" s="11" t="s">
        <v>936</v>
      </c>
      <c r="D428" s="12">
        <v>4900</v>
      </c>
      <c r="E428" s="13">
        <v>4900</v>
      </c>
      <c r="F428" t="s">
        <v>7</v>
      </c>
      <c r="G428" t="s">
        <v>72</v>
      </c>
      <c r="H428" t="s">
        <v>73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68</v>
      </c>
      <c r="O428">
        <v>100</v>
      </c>
      <c r="P428">
        <v>148.47999999999999</v>
      </c>
      <c r="Q428" t="s">
        <v>1</v>
      </c>
      <c r="R428" t="s">
        <v>69</v>
      </c>
      <c r="S428" s="14">
        <v>42062.834444444445</v>
      </c>
      <c r="T428" s="14">
        <v>42083.852083333331</v>
      </c>
      <c r="U428" t="s">
        <v>12</v>
      </c>
      <c r="V428" t="s">
        <v>13</v>
      </c>
      <c r="W428">
        <v>2015</v>
      </c>
    </row>
    <row r="429" spans="1:23" ht="221" x14ac:dyDescent="0.2">
      <c r="A429">
        <v>3474</v>
      </c>
      <c r="B429" s="11" t="s">
        <v>937</v>
      </c>
      <c r="C429" s="11" t="s">
        <v>938</v>
      </c>
      <c r="D429" s="12">
        <v>2000</v>
      </c>
      <c r="E429" s="13">
        <v>2020</v>
      </c>
      <c r="F429" t="s">
        <v>7</v>
      </c>
      <c r="G429" t="s">
        <v>66</v>
      </c>
      <c r="H429" t="s">
        <v>67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68</v>
      </c>
      <c r="O429">
        <v>101</v>
      </c>
      <c r="P429">
        <v>51.79</v>
      </c>
      <c r="Q429" t="s">
        <v>1</v>
      </c>
      <c r="R429" t="s">
        <v>69</v>
      </c>
      <c r="S429" s="14">
        <v>42541.501516203702</v>
      </c>
      <c r="T429" s="14">
        <v>42571.501516203702</v>
      </c>
      <c r="U429" t="s">
        <v>16</v>
      </c>
      <c r="V429" t="s">
        <v>17</v>
      </c>
      <c r="W429">
        <v>2016</v>
      </c>
    </row>
    <row r="430" spans="1:23" ht="238" x14ac:dyDescent="0.2">
      <c r="A430">
        <v>3475</v>
      </c>
      <c r="B430" s="11" t="s">
        <v>939</v>
      </c>
      <c r="C430" s="11" t="s">
        <v>940</v>
      </c>
      <c r="D430" s="12">
        <v>300</v>
      </c>
      <c r="E430" s="13">
        <v>340</v>
      </c>
      <c r="F430" t="s">
        <v>7</v>
      </c>
      <c r="G430" t="s">
        <v>66</v>
      </c>
      <c r="H430" t="s">
        <v>67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68</v>
      </c>
      <c r="O430">
        <v>113</v>
      </c>
      <c r="P430">
        <v>20</v>
      </c>
      <c r="Q430" t="s">
        <v>1</v>
      </c>
      <c r="R430" t="s">
        <v>69</v>
      </c>
      <c r="S430" s="14">
        <v>41918.880833333329</v>
      </c>
      <c r="T430" s="14">
        <v>41946</v>
      </c>
      <c r="U430" t="s">
        <v>20</v>
      </c>
      <c r="V430" t="s">
        <v>21</v>
      </c>
      <c r="W430">
        <v>2014</v>
      </c>
    </row>
    <row r="431" spans="1:23" ht="255" x14ac:dyDescent="0.2">
      <c r="A431">
        <v>3476</v>
      </c>
      <c r="B431" s="11" t="s">
        <v>941</v>
      </c>
      <c r="C431" s="11" t="s">
        <v>942</v>
      </c>
      <c r="D431" s="12">
        <v>300</v>
      </c>
      <c r="E431" s="13">
        <v>312</v>
      </c>
      <c r="F431" t="s">
        <v>7</v>
      </c>
      <c r="G431" t="s">
        <v>72</v>
      </c>
      <c r="H431" t="s">
        <v>73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68</v>
      </c>
      <c r="O431">
        <v>104</v>
      </c>
      <c r="P431">
        <v>52</v>
      </c>
      <c r="Q431" t="s">
        <v>1</v>
      </c>
      <c r="R431" t="s">
        <v>69</v>
      </c>
      <c r="S431" s="14">
        <v>41921.279976851853</v>
      </c>
      <c r="T431" s="14">
        <v>41939.125</v>
      </c>
      <c r="U431" t="s">
        <v>20</v>
      </c>
      <c r="V431" t="s">
        <v>20</v>
      </c>
      <c r="W431">
        <v>2014</v>
      </c>
    </row>
    <row r="432" spans="1:23" ht="221" x14ac:dyDescent="0.2">
      <c r="A432">
        <v>3477</v>
      </c>
      <c r="B432" s="11" t="s">
        <v>943</v>
      </c>
      <c r="C432" s="11" t="s">
        <v>944</v>
      </c>
      <c r="D432" s="12">
        <v>1800</v>
      </c>
      <c r="E432" s="13">
        <v>2076</v>
      </c>
      <c r="F432" t="s">
        <v>7</v>
      </c>
      <c r="G432" t="s">
        <v>72</v>
      </c>
      <c r="H432" t="s">
        <v>73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68</v>
      </c>
      <c r="O432">
        <v>115</v>
      </c>
      <c r="P432">
        <v>53.23</v>
      </c>
      <c r="Q432" t="s">
        <v>1</v>
      </c>
      <c r="R432" t="s">
        <v>69</v>
      </c>
      <c r="S432" s="14">
        <v>42128.736608796295</v>
      </c>
      <c r="T432" s="14">
        <v>42141.125</v>
      </c>
      <c r="U432" t="s">
        <v>15</v>
      </c>
      <c r="V432" t="s">
        <v>15</v>
      </c>
      <c r="W432">
        <v>2015</v>
      </c>
    </row>
    <row r="433" spans="1:23" ht="238" x14ac:dyDescent="0.2">
      <c r="A433">
        <v>3478</v>
      </c>
      <c r="B433" s="11" t="s">
        <v>945</v>
      </c>
      <c r="C433" s="11" t="s">
        <v>946</v>
      </c>
      <c r="D433" s="12">
        <v>2000</v>
      </c>
      <c r="E433" s="13">
        <v>2257</v>
      </c>
      <c r="F433" t="s">
        <v>7</v>
      </c>
      <c r="G433" t="s">
        <v>72</v>
      </c>
      <c r="H433" t="s">
        <v>73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68</v>
      </c>
      <c r="O433">
        <v>113</v>
      </c>
      <c r="P433">
        <v>39.6</v>
      </c>
      <c r="Q433" t="s">
        <v>1</v>
      </c>
      <c r="R433" t="s">
        <v>69</v>
      </c>
      <c r="S433" s="14">
        <v>42053.916921296302</v>
      </c>
      <c r="T433" s="14">
        <v>42079.875</v>
      </c>
      <c r="U433" t="s">
        <v>12</v>
      </c>
      <c r="V433" t="s">
        <v>13</v>
      </c>
      <c r="W433">
        <v>2015</v>
      </c>
    </row>
    <row r="434" spans="1:23" ht="221" x14ac:dyDescent="0.2">
      <c r="A434">
        <v>3479</v>
      </c>
      <c r="B434" s="11" t="s">
        <v>947</v>
      </c>
      <c r="C434" s="11" t="s">
        <v>948</v>
      </c>
      <c r="D434" s="12">
        <v>1500</v>
      </c>
      <c r="E434" s="13">
        <v>1918</v>
      </c>
      <c r="F434" t="s">
        <v>7</v>
      </c>
      <c r="G434" t="s">
        <v>66</v>
      </c>
      <c r="H434" t="s">
        <v>67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68</v>
      </c>
      <c r="O434">
        <v>128</v>
      </c>
      <c r="P434">
        <v>34.25</v>
      </c>
      <c r="Q434" t="s">
        <v>1</v>
      </c>
      <c r="R434" t="s">
        <v>69</v>
      </c>
      <c r="S434" s="14">
        <v>41781.855092592588</v>
      </c>
      <c r="T434" s="14">
        <v>41811.855092592588</v>
      </c>
      <c r="U434" t="s">
        <v>15</v>
      </c>
      <c r="V434" t="s">
        <v>16</v>
      </c>
      <c r="W434">
        <v>2014</v>
      </c>
    </row>
    <row r="435" spans="1:23" ht="204" x14ac:dyDescent="0.2">
      <c r="A435">
        <v>3480</v>
      </c>
      <c r="B435" s="11" t="s">
        <v>949</v>
      </c>
      <c r="C435" s="11" t="s">
        <v>950</v>
      </c>
      <c r="D435" s="12">
        <v>1500</v>
      </c>
      <c r="E435" s="13">
        <v>2140</v>
      </c>
      <c r="F435" t="s">
        <v>7</v>
      </c>
      <c r="G435" t="s">
        <v>72</v>
      </c>
      <c r="H435" t="s">
        <v>73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68</v>
      </c>
      <c r="O435">
        <v>143</v>
      </c>
      <c r="P435">
        <v>164.62</v>
      </c>
      <c r="Q435" t="s">
        <v>1</v>
      </c>
      <c r="R435" t="s">
        <v>69</v>
      </c>
      <c r="S435" s="14">
        <v>42171.317442129628</v>
      </c>
      <c r="T435" s="14">
        <v>42195.875</v>
      </c>
      <c r="U435" t="s">
        <v>16</v>
      </c>
      <c r="V435" t="s">
        <v>17</v>
      </c>
      <c r="W435">
        <v>2015</v>
      </c>
    </row>
    <row r="436" spans="1:23" ht="238" x14ac:dyDescent="0.2">
      <c r="A436">
        <v>3481</v>
      </c>
      <c r="B436" s="11" t="s">
        <v>951</v>
      </c>
      <c r="C436" s="11" t="s">
        <v>952</v>
      </c>
      <c r="D436" s="12">
        <v>10000</v>
      </c>
      <c r="E436" s="13">
        <v>11880</v>
      </c>
      <c r="F436" t="s">
        <v>7</v>
      </c>
      <c r="G436" t="s">
        <v>180</v>
      </c>
      <c r="H436" t="s">
        <v>181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68</v>
      </c>
      <c r="O436">
        <v>119</v>
      </c>
      <c r="P436">
        <v>125.05</v>
      </c>
      <c r="Q436" t="s">
        <v>1</v>
      </c>
      <c r="R436" t="s">
        <v>69</v>
      </c>
      <c r="S436" s="14">
        <v>41989.24754629629</v>
      </c>
      <c r="T436" s="14">
        <v>42006.24754629629</v>
      </c>
      <c r="U436" t="s">
        <v>22</v>
      </c>
      <c r="V436" t="s">
        <v>11</v>
      </c>
      <c r="W436">
        <v>2014</v>
      </c>
    </row>
    <row r="437" spans="1:23" ht="238" x14ac:dyDescent="0.2">
      <c r="A437">
        <v>3482</v>
      </c>
      <c r="B437" s="11" t="s">
        <v>953</v>
      </c>
      <c r="C437" s="11" t="s">
        <v>954</v>
      </c>
      <c r="D437" s="12">
        <v>3000</v>
      </c>
      <c r="E437" s="13">
        <v>4150</v>
      </c>
      <c r="F437" t="s">
        <v>7</v>
      </c>
      <c r="G437" t="s">
        <v>66</v>
      </c>
      <c r="H437" t="s">
        <v>67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68</v>
      </c>
      <c r="O437">
        <v>138</v>
      </c>
      <c r="P437">
        <v>51.88</v>
      </c>
      <c r="Q437" t="s">
        <v>1</v>
      </c>
      <c r="R437" t="s">
        <v>69</v>
      </c>
      <c r="S437" s="14">
        <v>41796.771597222221</v>
      </c>
      <c r="T437" s="14">
        <v>41826.771597222221</v>
      </c>
      <c r="U437" t="s">
        <v>16</v>
      </c>
      <c r="V437" t="s">
        <v>17</v>
      </c>
      <c r="W437">
        <v>2014</v>
      </c>
    </row>
    <row r="438" spans="1:23" ht="187" x14ac:dyDescent="0.2">
      <c r="A438">
        <v>3483</v>
      </c>
      <c r="B438" s="11" t="s">
        <v>955</v>
      </c>
      <c r="C438" s="11" t="s">
        <v>956</v>
      </c>
      <c r="D438" s="12">
        <v>3350</v>
      </c>
      <c r="E438" s="13">
        <v>5358</v>
      </c>
      <c r="F438" t="s">
        <v>7</v>
      </c>
      <c r="G438" t="s">
        <v>72</v>
      </c>
      <c r="H438" t="s">
        <v>73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68</v>
      </c>
      <c r="O438">
        <v>160</v>
      </c>
      <c r="P438">
        <v>40.29</v>
      </c>
      <c r="Q438" t="s">
        <v>1</v>
      </c>
      <c r="R438" t="s">
        <v>69</v>
      </c>
      <c r="S438" s="14">
        <v>41793.668761574074</v>
      </c>
      <c r="T438" s="14">
        <v>41823.668761574074</v>
      </c>
      <c r="U438" t="s">
        <v>16</v>
      </c>
      <c r="V438" t="s">
        <v>17</v>
      </c>
      <c r="W438">
        <v>2014</v>
      </c>
    </row>
    <row r="439" spans="1:23" ht="238" x14ac:dyDescent="0.2">
      <c r="A439">
        <v>3484</v>
      </c>
      <c r="B439" s="11" t="s">
        <v>957</v>
      </c>
      <c r="C439" s="11" t="s">
        <v>958</v>
      </c>
      <c r="D439" s="12">
        <v>2500</v>
      </c>
      <c r="E439" s="13">
        <v>2856</v>
      </c>
      <c r="F439" t="s">
        <v>7</v>
      </c>
      <c r="G439" t="s">
        <v>72</v>
      </c>
      <c r="H439" t="s">
        <v>73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68</v>
      </c>
      <c r="O439">
        <v>114</v>
      </c>
      <c r="P439">
        <v>64.91</v>
      </c>
      <c r="Q439" t="s">
        <v>1</v>
      </c>
      <c r="R439" t="s">
        <v>69</v>
      </c>
      <c r="S439" s="14">
        <v>42506.760405092587</v>
      </c>
      <c r="T439" s="14">
        <v>42536.760405092587</v>
      </c>
      <c r="U439" t="s">
        <v>15</v>
      </c>
      <c r="V439" t="s">
        <v>16</v>
      </c>
      <c r="W439">
        <v>2016</v>
      </c>
    </row>
    <row r="440" spans="1:23" ht="272" x14ac:dyDescent="0.2">
      <c r="A440">
        <v>3485</v>
      </c>
      <c r="B440" s="11" t="s">
        <v>959</v>
      </c>
      <c r="C440" s="11" t="s">
        <v>960</v>
      </c>
      <c r="D440" s="12">
        <v>1650</v>
      </c>
      <c r="E440" s="13">
        <v>1660</v>
      </c>
      <c r="F440" t="s">
        <v>7</v>
      </c>
      <c r="G440" t="s">
        <v>72</v>
      </c>
      <c r="H440" t="s">
        <v>73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68</v>
      </c>
      <c r="O440">
        <v>101</v>
      </c>
      <c r="P440">
        <v>55.33</v>
      </c>
      <c r="Q440" t="s">
        <v>1</v>
      </c>
      <c r="R440" t="s">
        <v>69</v>
      </c>
      <c r="S440" s="14">
        <v>42372.693055555559</v>
      </c>
      <c r="T440" s="14">
        <v>42402.693055555559</v>
      </c>
      <c r="U440" t="s">
        <v>11</v>
      </c>
      <c r="V440" t="s">
        <v>12</v>
      </c>
      <c r="W440">
        <v>2016</v>
      </c>
    </row>
    <row r="441" spans="1:23" ht="238" x14ac:dyDescent="0.2">
      <c r="A441">
        <v>3486</v>
      </c>
      <c r="B441" s="11" t="s">
        <v>961</v>
      </c>
      <c r="C441" s="11" t="s">
        <v>962</v>
      </c>
      <c r="D441" s="12">
        <v>3000</v>
      </c>
      <c r="E441" s="13">
        <v>4656</v>
      </c>
      <c r="F441" t="s">
        <v>7</v>
      </c>
      <c r="G441" t="s">
        <v>72</v>
      </c>
      <c r="H441" t="s">
        <v>73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68</v>
      </c>
      <c r="O441">
        <v>155</v>
      </c>
      <c r="P441">
        <v>83.14</v>
      </c>
      <c r="Q441" t="s">
        <v>1</v>
      </c>
      <c r="R441" t="s">
        <v>69</v>
      </c>
      <c r="S441" s="14">
        <v>42126.87501157407</v>
      </c>
      <c r="T441" s="14">
        <v>42158.290972222225</v>
      </c>
      <c r="U441" t="s">
        <v>15</v>
      </c>
      <c r="V441" t="s">
        <v>16</v>
      </c>
      <c r="W441">
        <v>2015</v>
      </c>
    </row>
    <row r="442" spans="1:23" ht="255" x14ac:dyDescent="0.2">
      <c r="A442">
        <v>3487</v>
      </c>
      <c r="B442" s="11" t="s">
        <v>963</v>
      </c>
      <c r="C442" s="11" t="s">
        <v>964</v>
      </c>
      <c r="D442" s="12">
        <v>2000</v>
      </c>
      <c r="E442" s="13">
        <v>2555</v>
      </c>
      <c r="F442" t="s">
        <v>7</v>
      </c>
      <c r="G442" t="s">
        <v>66</v>
      </c>
      <c r="H442" t="s">
        <v>67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68</v>
      </c>
      <c r="O442">
        <v>128</v>
      </c>
      <c r="P442">
        <v>38.71</v>
      </c>
      <c r="Q442" t="s">
        <v>1</v>
      </c>
      <c r="R442" t="s">
        <v>69</v>
      </c>
      <c r="S442" s="14">
        <v>42149.940416666665</v>
      </c>
      <c r="T442" s="14">
        <v>42179.940416666665</v>
      </c>
      <c r="U442" t="s">
        <v>15</v>
      </c>
      <c r="V442" t="s">
        <v>16</v>
      </c>
      <c r="W442">
        <v>2015</v>
      </c>
    </row>
    <row r="443" spans="1:23" ht="255" x14ac:dyDescent="0.2">
      <c r="A443">
        <v>3488</v>
      </c>
      <c r="B443" s="11" t="s">
        <v>965</v>
      </c>
      <c r="C443" s="11" t="s">
        <v>966</v>
      </c>
      <c r="D443" s="12">
        <v>3000</v>
      </c>
      <c r="E443" s="13">
        <v>3636</v>
      </c>
      <c r="F443" t="s">
        <v>7</v>
      </c>
      <c r="G443" t="s">
        <v>72</v>
      </c>
      <c r="H443" t="s">
        <v>73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68</v>
      </c>
      <c r="O443">
        <v>121</v>
      </c>
      <c r="P443">
        <v>125.38</v>
      </c>
      <c r="Q443" t="s">
        <v>1</v>
      </c>
      <c r="R443" t="s">
        <v>69</v>
      </c>
      <c r="S443" s="14">
        <v>42087.768055555556</v>
      </c>
      <c r="T443" s="14">
        <v>42111.666666666672</v>
      </c>
      <c r="U443" t="s">
        <v>13</v>
      </c>
      <c r="V443" t="s">
        <v>14</v>
      </c>
      <c r="W443">
        <v>2015</v>
      </c>
    </row>
    <row r="444" spans="1:23" ht="238" x14ac:dyDescent="0.2">
      <c r="A444">
        <v>3489</v>
      </c>
      <c r="B444" s="11" t="s">
        <v>967</v>
      </c>
      <c r="C444" s="11" t="s">
        <v>968</v>
      </c>
      <c r="D444" s="12">
        <v>5000</v>
      </c>
      <c r="E444" s="13">
        <v>5635</v>
      </c>
      <c r="F444" t="s">
        <v>7</v>
      </c>
      <c r="G444" t="s">
        <v>66</v>
      </c>
      <c r="H444" t="s">
        <v>67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68</v>
      </c>
      <c r="O444">
        <v>113</v>
      </c>
      <c r="P444">
        <v>78.260000000000005</v>
      </c>
      <c r="Q444" t="s">
        <v>1</v>
      </c>
      <c r="R444" t="s">
        <v>69</v>
      </c>
      <c r="S444" s="14">
        <v>41753.635775462964</v>
      </c>
      <c r="T444" s="14">
        <v>41783.875</v>
      </c>
      <c r="U444" t="s">
        <v>14</v>
      </c>
      <c r="V444" t="s">
        <v>15</v>
      </c>
      <c r="W444">
        <v>2014</v>
      </c>
    </row>
    <row r="445" spans="1:23" ht="221" x14ac:dyDescent="0.2">
      <c r="A445">
        <v>3490</v>
      </c>
      <c r="B445" s="11" t="s">
        <v>969</v>
      </c>
      <c r="C445" s="11" t="s">
        <v>970</v>
      </c>
      <c r="D445" s="12">
        <v>1000</v>
      </c>
      <c r="E445" s="13">
        <v>1275</v>
      </c>
      <c r="F445" t="s">
        <v>7</v>
      </c>
      <c r="G445" t="s">
        <v>72</v>
      </c>
      <c r="H445" t="s">
        <v>73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68</v>
      </c>
      <c r="O445">
        <v>128</v>
      </c>
      <c r="P445">
        <v>47.22</v>
      </c>
      <c r="Q445" t="s">
        <v>1</v>
      </c>
      <c r="R445" t="s">
        <v>69</v>
      </c>
      <c r="S445" s="14">
        <v>42443.802361111113</v>
      </c>
      <c r="T445" s="14">
        <v>42473.802361111113</v>
      </c>
      <c r="U445" t="s">
        <v>13</v>
      </c>
      <c r="V445" t="s">
        <v>14</v>
      </c>
      <c r="W445">
        <v>2016</v>
      </c>
    </row>
    <row r="446" spans="1:23" ht="255" x14ac:dyDescent="0.2">
      <c r="A446">
        <v>3491</v>
      </c>
      <c r="B446" s="11" t="s">
        <v>971</v>
      </c>
      <c r="C446" s="11" t="s">
        <v>972</v>
      </c>
      <c r="D446" s="12">
        <v>500</v>
      </c>
      <c r="E446" s="13">
        <v>791</v>
      </c>
      <c r="F446" t="s">
        <v>7</v>
      </c>
      <c r="G446" t="s">
        <v>72</v>
      </c>
      <c r="H446" t="s">
        <v>73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68</v>
      </c>
      <c r="O446">
        <v>158</v>
      </c>
      <c r="P446">
        <v>79.099999999999994</v>
      </c>
      <c r="Q446" t="s">
        <v>1</v>
      </c>
      <c r="R446" t="s">
        <v>69</v>
      </c>
      <c r="S446" s="14">
        <v>42121.249814814815</v>
      </c>
      <c r="T446" s="14">
        <v>42142.249814814815</v>
      </c>
      <c r="U446" t="s">
        <v>14</v>
      </c>
      <c r="V446" t="s">
        <v>15</v>
      </c>
      <c r="W446">
        <v>2015</v>
      </c>
    </row>
    <row r="447" spans="1:23" ht="238" x14ac:dyDescent="0.2">
      <c r="A447">
        <v>3492</v>
      </c>
      <c r="B447" s="11" t="s">
        <v>973</v>
      </c>
      <c r="C447" s="11" t="s">
        <v>974</v>
      </c>
      <c r="D447" s="12">
        <v>3800</v>
      </c>
      <c r="E447" s="13">
        <v>4000.22</v>
      </c>
      <c r="F447" t="s">
        <v>7</v>
      </c>
      <c r="G447" t="s">
        <v>72</v>
      </c>
      <c r="H447" t="s">
        <v>73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68</v>
      </c>
      <c r="O447">
        <v>105</v>
      </c>
      <c r="P447">
        <v>114.29</v>
      </c>
      <c r="Q447" t="s">
        <v>1</v>
      </c>
      <c r="R447" t="s">
        <v>69</v>
      </c>
      <c r="S447" s="14">
        <v>42268.009224537032</v>
      </c>
      <c r="T447" s="14">
        <v>42303.009224537032</v>
      </c>
      <c r="U447" t="s">
        <v>19</v>
      </c>
      <c r="V447" t="s">
        <v>20</v>
      </c>
      <c r="W447">
        <v>2015</v>
      </c>
    </row>
    <row r="448" spans="1:23" ht="255" x14ac:dyDescent="0.2">
      <c r="A448">
        <v>3493</v>
      </c>
      <c r="B448" s="11" t="s">
        <v>975</v>
      </c>
      <c r="C448" s="11" t="s">
        <v>976</v>
      </c>
      <c r="D448" s="12">
        <v>1500</v>
      </c>
      <c r="E448" s="13">
        <v>1500</v>
      </c>
      <c r="F448" t="s">
        <v>7</v>
      </c>
      <c r="G448" t="s">
        <v>72</v>
      </c>
      <c r="H448" t="s">
        <v>73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68</v>
      </c>
      <c r="O448">
        <v>100</v>
      </c>
      <c r="P448">
        <v>51.72</v>
      </c>
      <c r="Q448" t="s">
        <v>1</v>
      </c>
      <c r="R448" t="s">
        <v>69</v>
      </c>
      <c r="S448" s="14">
        <v>41848.866157407407</v>
      </c>
      <c r="T448" s="14">
        <v>41868.21597222222</v>
      </c>
      <c r="U448" t="s">
        <v>17</v>
      </c>
      <c r="V448" t="s">
        <v>18</v>
      </c>
      <c r="W448">
        <v>2014</v>
      </c>
    </row>
    <row r="449" spans="1:23" ht="238" x14ac:dyDescent="0.2">
      <c r="A449">
        <v>3494</v>
      </c>
      <c r="B449" s="11" t="s">
        <v>977</v>
      </c>
      <c r="C449" s="11" t="s">
        <v>978</v>
      </c>
      <c r="D449" s="12">
        <v>400</v>
      </c>
      <c r="E449" s="13">
        <v>400</v>
      </c>
      <c r="F449" t="s">
        <v>7</v>
      </c>
      <c r="G449" t="s">
        <v>72</v>
      </c>
      <c r="H449" t="s">
        <v>73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68</v>
      </c>
      <c r="O449">
        <v>100</v>
      </c>
      <c r="P449">
        <v>30.77</v>
      </c>
      <c r="Q449" t="s">
        <v>1</v>
      </c>
      <c r="R449" t="s">
        <v>69</v>
      </c>
      <c r="S449" s="14">
        <v>42689.214988425927</v>
      </c>
      <c r="T449" s="14">
        <v>42700.25</v>
      </c>
      <c r="U449" t="s">
        <v>21</v>
      </c>
      <c r="V449" t="s">
        <v>21</v>
      </c>
      <c r="W449">
        <v>2016</v>
      </c>
    </row>
    <row r="450" spans="1:23" ht="238" x14ac:dyDescent="0.2">
      <c r="A450">
        <v>3495</v>
      </c>
      <c r="B450" s="11" t="s">
        <v>979</v>
      </c>
      <c r="C450" s="11" t="s">
        <v>980</v>
      </c>
      <c r="D450" s="12">
        <v>5000</v>
      </c>
      <c r="E450" s="13">
        <v>5343</v>
      </c>
      <c r="F450" t="s">
        <v>7</v>
      </c>
      <c r="G450" t="s">
        <v>90</v>
      </c>
      <c r="H450" t="s">
        <v>91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68</v>
      </c>
      <c r="O450">
        <v>107</v>
      </c>
      <c r="P450">
        <v>74.209999999999994</v>
      </c>
      <c r="Q450" t="s">
        <v>1</v>
      </c>
      <c r="R450" t="s">
        <v>69</v>
      </c>
      <c r="S450" s="14">
        <v>41915.762835648151</v>
      </c>
      <c r="T450" s="14">
        <v>41944.720833333333</v>
      </c>
      <c r="U450" t="s">
        <v>20</v>
      </c>
      <c r="V450" t="s">
        <v>21</v>
      </c>
      <c r="W450">
        <v>2014</v>
      </c>
    </row>
    <row r="451" spans="1:23" ht="255" x14ac:dyDescent="0.2">
      <c r="A451">
        <v>3496</v>
      </c>
      <c r="B451" s="11" t="s">
        <v>981</v>
      </c>
      <c r="C451" s="11" t="s">
        <v>982</v>
      </c>
      <c r="D451" s="12">
        <v>3000</v>
      </c>
      <c r="E451" s="13">
        <v>3732</v>
      </c>
      <c r="F451" t="s">
        <v>7</v>
      </c>
      <c r="G451" t="s">
        <v>72</v>
      </c>
      <c r="H451" t="s">
        <v>73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68</v>
      </c>
      <c r="O451">
        <v>124</v>
      </c>
      <c r="P451">
        <v>47.85</v>
      </c>
      <c r="Q451" t="s">
        <v>1</v>
      </c>
      <c r="R451" t="s">
        <v>69</v>
      </c>
      <c r="S451" s="14">
        <v>42584.846828703703</v>
      </c>
      <c r="T451" s="14">
        <v>42624.846828703703</v>
      </c>
      <c r="U451" t="s">
        <v>18</v>
      </c>
      <c r="V451" t="s">
        <v>19</v>
      </c>
      <c r="W451">
        <v>2016</v>
      </c>
    </row>
    <row r="452" spans="1:23" ht="238" x14ac:dyDescent="0.2">
      <c r="A452">
        <v>3497</v>
      </c>
      <c r="B452" s="11" t="s">
        <v>983</v>
      </c>
      <c r="C452" s="11" t="s">
        <v>984</v>
      </c>
      <c r="D452" s="12">
        <v>1551</v>
      </c>
      <c r="E452" s="13">
        <v>1686</v>
      </c>
      <c r="F452" t="s">
        <v>7</v>
      </c>
      <c r="G452" t="s">
        <v>72</v>
      </c>
      <c r="H452" t="s">
        <v>73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68</v>
      </c>
      <c r="O452">
        <v>109</v>
      </c>
      <c r="P452">
        <v>34.409999999999997</v>
      </c>
      <c r="Q452" t="s">
        <v>1</v>
      </c>
      <c r="R452" t="s">
        <v>69</v>
      </c>
      <c r="S452" s="14">
        <v>42511.741944444439</v>
      </c>
      <c r="T452" s="14">
        <v>42523.916666666672</v>
      </c>
      <c r="U452" t="s">
        <v>15</v>
      </c>
      <c r="V452" t="s">
        <v>16</v>
      </c>
      <c r="W452">
        <v>2016</v>
      </c>
    </row>
    <row r="453" spans="1:23" ht="255" x14ac:dyDescent="0.2">
      <c r="A453">
        <v>3498</v>
      </c>
      <c r="B453" s="11" t="s">
        <v>985</v>
      </c>
      <c r="C453" s="11" t="s">
        <v>986</v>
      </c>
      <c r="D453" s="12">
        <v>1650</v>
      </c>
      <c r="E453" s="13">
        <v>1690</v>
      </c>
      <c r="F453" t="s">
        <v>7</v>
      </c>
      <c r="G453" t="s">
        <v>90</v>
      </c>
      <c r="H453" t="s">
        <v>91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68</v>
      </c>
      <c r="O453">
        <v>102</v>
      </c>
      <c r="P453">
        <v>40.24</v>
      </c>
      <c r="Q453" t="s">
        <v>1</v>
      </c>
      <c r="R453" t="s">
        <v>69</v>
      </c>
      <c r="S453" s="14">
        <v>42459.15861111111</v>
      </c>
      <c r="T453" s="14">
        <v>42518.905555555553</v>
      </c>
      <c r="U453" t="s">
        <v>13</v>
      </c>
      <c r="V453" t="s">
        <v>15</v>
      </c>
      <c r="W453">
        <v>2016</v>
      </c>
    </row>
    <row r="454" spans="1:23" ht="238" x14ac:dyDescent="0.2">
      <c r="A454">
        <v>3499</v>
      </c>
      <c r="B454" s="11" t="s">
        <v>987</v>
      </c>
      <c r="C454" s="11" t="s">
        <v>988</v>
      </c>
      <c r="D454" s="12">
        <v>2000</v>
      </c>
      <c r="E454" s="13">
        <v>2110</v>
      </c>
      <c r="F454" t="s">
        <v>7</v>
      </c>
      <c r="G454" t="s">
        <v>72</v>
      </c>
      <c r="H454" t="s">
        <v>73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68</v>
      </c>
      <c r="O454">
        <v>106</v>
      </c>
      <c r="P454">
        <v>60.29</v>
      </c>
      <c r="Q454" t="s">
        <v>1</v>
      </c>
      <c r="R454" t="s">
        <v>69</v>
      </c>
      <c r="S454" s="14">
        <v>42132.036168981482</v>
      </c>
      <c r="T454" s="14">
        <v>42186.290972222225</v>
      </c>
      <c r="U454" t="s">
        <v>15</v>
      </c>
      <c r="V454" t="s">
        <v>17</v>
      </c>
      <c r="W454">
        <v>2015</v>
      </c>
    </row>
    <row r="455" spans="1:23" ht="272" x14ac:dyDescent="0.2">
      <c r="A455">
        <v>3500</v>
      </c>
      <c r="B455" s="11" t="s">
        <v>989</v>
      </c>
      <c r="C455" s="11" t="s">
        <v>990</v>
      </c>
      <c r="D455" s="12">
        <v>1000</v>
      </c>
      <c r="E455" s="13">
        <v>1063</v>
      </c>
      <c r="F455" t="s">
        <v>7</v>
      </c>
      <c r="G455" t="s">
        <v>72</v>
      </c>
      <c r="H455" t="s">
        <v>73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68</v>
      </c>
      <c r="O455">
        <v>106</v>
      </c>
      <c r="P455">
        <v>25.31</v>
      </c>
      <c r="Q455" t="s">
        <v>1</v>
      </c>
      <c r="R455" t="s">
        <v>69</v>
      </c>
      <c r="S455" s="14">
        <v>42419.91942129629</v>
      </c>
      <c r="T455" s="14">
        <v>42436.207638888889</v>
      </c>
      <c r="U455" t="s">
        <v>12</v>
      </c>
      <c r="V455" t="s">
        <v>13</v>
      </c>
      <c r="W455">
        <v>2016</v>
      </c>
    </row>
    <row r="456" spans="1:23" ht="221" x14ac:dyDescent="0.2">
      <c r="A456">
        <v>3501</v>
      </c>
      <c r="B456" s="11" t="s">
        <v>991</v>
      </c>
      <c r="C456" s="11" t="s">
        <v>992</v>
      </c>
      <c r="D456" s="12">
        <v>1500</v>
      </c>
      <c r="E456" s="13">
        <v>1510</v>
      </c>
      <c r="F456" t="s">
        <v>7</v>
      </c>
      <c r="G456" t="s">
        <v>66</v>
      </c>
      <c r="H456" t="s">
        <v>67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68</v>
      </c>
      <c r="O456">
        <v>101</v>
      </c>
      <c r="P456">
        <v>35.950000000000003</v>
      </c>
      <c r="Q456" t="s">
        <v>1</v>
      </c>
      <c r="R456" t="s">
        <v>69</v>
      </c>
      <c r="S456" s="14">
        <v>42233.763831018514</v>
      </c>
      <c r="T456" s="14">
        <v>42258.763831018514</v>
      </c>
      <c r="U456" t="s">
        <v>18</v>
      </c>
      <c r="V456" t="s">
        <v>19</v>
      </c>
      <c r="W456">
        <v>2015</v>
      </c>
    </row>
    <row r="457" spans="1:23" ht="238" x14ac:dyDescent="0.2">
      <c r="A457">
        <v>3502</v>
      </c>
      <c r="B457" s="11" t="s">
        <v>993</v>
      </c>
      <c r="C457" s="11" t="s">
        <v>994</v>
      </c>
      <c r="D457" s="12">
        <v>4000</v>
      </c>
      <c r="E457" s="13">
        <v>4216</v>
      </c>
      <c r="F457" t="s">
        <v>7</v>
      </c>
      <c r="G457" t="s">
        <v>72</v>
      </c>
      <c r="H457" t="s">
        <v>73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68</v>
      </c>
      <c r="O457">
        <v>105</v>
      </c>
      <c r="P457">
        <v>136</v>
      </c>
      <c r="Q457" t="s">
        <v>1</v>
      </c>
      <c r="R457" t="s">
        <v>69</v>
      </c>
      <c r="S457" s="14">
        <v>42430.839398148149</v>
      </c>
      <c r="T457" s="14">
        <v>42445.165972222225</v>
      </c>
      <c r="U457" t="s">
        <v>13</v>
      </c>
      <c r="V457" t="s">
        <v>13</v>
      </c>
      <c r="W457">
        <v>2016</v>
      </c>
    </row>
    <row r="458" spans="1:23" ht="221" x14ac:dyDescent="0.2">
      <c r="A458">
        <v>3503</v>
      </c>
      <c r="B458" s="11" t="s">
        <v>995</v>
      </c>
      <c r="C458" s="11" t="s">
        <v>996</v>
      </c>
      <c r="D458" s="12">
        <v>2500</v>
      </c>
      <c r="E458" s="13">
        <v>2689</v>
      </c>
      <c r="F458" t="s">
        <v>7</v>
      </c>
      <c r="G458" t="s">
        <v>66</v>
      </c>
      <c r="H458" t="s">
        <v>67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68</v>
      </c>
      <c r="O458">
        <v>108</v>
      </c>
      <c r="P458">
        <v>70.760000000000005</v>
      </c>
      <c r="Q458" t="s">
        <v>1</v>
      </c>
      <c r="R458" t="s">
        <v>69</v>
      </c>
      <c r="S458" s="14">
        <v>42545.478333333333</v>
      </c>
      <c r="T458" s="14">
        <v>42575.478333333333</v>
      </c>
      <c r="U458" t="s">
        <v>16</v>
      </c>
      <c r="V458" t="s">
        <v>17</v>
      </c>
      <c r="W458">
        <v>2016</v>
      </c>
    </row>
    <row r="459" spans="1:23" ht="272" x14ac:dyDescent="0.2">
      <c r="A459">
        <v>3504</v>
      </c>
      <c r="B459" s="11" t="s">
        <v>997</v>
      </c>
      <c r="C459" s="11" t="s">
        <v>998</v>
      </c>
      <c r="D459" s="12">
        <v>1000</v>
      </c>
      <c r="E459" s="13">
        <v>1000</v>
      </c>
      <c r="F459" t="s">
        <v>7</v>
      </c>
      <c r="G459" t="s">
        <v>72</v>
      </c>
      <c r="H459" t="s">
        <v>73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68</v>
      </c>
      <c r="O459">
        <v>100</v>
      </c>
      <c r="P459">
        <v>125</v>
      </c>
      <c r="Q459" t="s">
        <v>1</v>
      </c>
      <c r="R459" t="s">
        <v>69</v>
      </c>
      <c r="S459" s="14">
        <v>42297.748738425929</v>
      </c>
      <c r="T459" s="14">
        <v>42327.790405092594</v>
      </c>
      <c r="U459" t="s">
        <v>20</v>
      </c>
      <c r="V459" t="s">
        <v>21</v>
      </c>
      <c r="W459">
        <v>2015</v>
      </c>
    </row>
    <row r="460" spans="1:23" ht="255" x14ac:dyDescent="0.2">
      <c r="A460">
        <v>3505</v>
      </c>
      <c r="B460" s="11" t="s">
        <v>999</v>
      </c>
      <c r="C460" s="11" t="s">
        <v>1000</v>
      </c>
      <c r="D460" s="12">
        <v>2500</v>
      </c>
      <c r="E460" s="13">
        <v>2594</v>
      </c>
      <c r="F460" t="s">
        <v>7</v>
      </c>
      <c r="G460" t="s">
        <v>72</v>
      </c>
      <c r="H460" t="s">
        <v>73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68</v>
      </c>
      <c r="O460">
        <v>104</v>
      </c>
      <c r="P460">
        <v>66.510000000000005</v>
      </c>
      <c r="Q460" t="s">
        <v>1</v>
      </c>
      <c r="R460" t="s">
        <v>69</v>
      </c>
      <c r="S460" s="14">
        <v>41760.935706018521</v>
      </c>
      <c r="T460" s="14">
        <v>41772.166666666664</v>
      </c>
      <c r="U460" t="s">
        <v>15</v>
      </c>
      <c r="V460" t="s">
        <v>15</v>
      </c>
      <c r="W460">
        <v>2014</v>
      </c>
    </row>
    <row r="461" spans="1:23" ht="238" x14ac:dyDescent="0.2">
      <c r="A461">
        <v>3506</v>
      </c>
      <c r="B461" s="11" t="s">
        <v>1001</v>
      </c>
      <c r="C461" s="11" t="s">
        <v>1002</v>
      </c>
      <c r="D461" s="12">
        <v>3000</v>
      </c>
      <c r="E461" s="13">
        <v>3045</v>
      </c>
      <c r="F461" t="s">
        <v>7</v>
      </c>
      <c r="G461" t="s">
        <v>72</v>
      </c>
      <c r="H461" t="s">
        <v>73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68</v>
      </c>
      <c r="O461">
        <v>102</v>
      </c>
      <c r="P461">
        <v>105</v>
      </c>
      <c r="Q461" t="s">
        <v>1</v>
      </c>
      <c r="R461" t="s">
        <v>69</v>
      </c>
      <c r="S461" s="14">
        <v>41829.734259259261</v>
      </c>
      <c r="T461" s="14">
        <v>41874.734259259261</v>
      </c>
      <c r="U461" t="s">
        <v>17</v>
      </c>
      <c r="V461" t="s">
        <v>18</v>
      </c>
      <c r="W461">
        <v>2014</v>
      </c>
    </row>
    <row r="462" spans="1:23" ht="170" x14ac:dyDescent="0.2">
      <c r="A462">
        <v>3507</v>
      </c>
      <c r="B462" s="11" t="s">
        <v>1003</v>
      </c>
      <c r="C462" s="11" t="s">
        <v>1004</v>
      </c>
      <c r="D462" s="12">
        <v>10000</v>
      </c>
      <c r="E462" s="13">
        <v>10440</v>
      </c>
      <c r="F462" t="s">
        <v>7</v>
      </c>
      <c r="G462" t="s">
        <v>72</v>
      </c>
      <c r="H462" t="s">
        <v>73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68</v>
      </c>
      <c r="O462">
        <v>104</v>
      </c>
      <c r="P462">
        <v>145</v>
      </c>
      <c r="Q462" t="s">
        <v>1</v>
      </c>
      <c r="R462" t="s">
        <v>69</v>
      </c>
      <c r="S462" s="14">
        <v>42491.92288194444</v>
      </c>
      <c r="T462" s="14">
        <v>42521.92288194444</v>
      </c>
      <c r="U462" t="s">
        <v>15</v>
      </c>
      <c r="V462" t="s">
        <v>15</v>
      </c>
      <c r="W462">
        <v>2016</v>
      </c>
    </row>
    <row r="463" spans="1:23" ht="255" x14ac:dyDescent="0.2">
      <c r="A463">
        <v>3508</v>
      </c>
      <c r="B463" s="11" t="s">
        <v>1005</v>
      </c>
      <c r="C463" s="11" t="s">
        <v>1006</v>
      </c>
      <c r="D463" s="12">
        <v>100</v>
      </c>
      <c r="E463" s="13">
        <v>180</v>
      </c>
      <c r="F463" t="s">
        <v>7</v>
      </c>
      <c r="G463" t="s">
        <v>66</v>
      </c>
      <c r="H463" t="s">
        <v>67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68</v>
      </c>
      <c r="O463">
        <v>180</v>
      </c>
      <c r="P463">
        <v>12</v>
      </c>
      <c r="Q463" t="s">
        <v>1</v>
      </c>
      <c r="R463" t="s">
        <v>69</v>
      </c>
      <c r="S463" s="14">
        <v>42477.729780092588</v>
      </c>
      <c r="T463" s="14">
        <v>42500.875</v>
      </c>
      <c r="U463" t="s">
        <v>14</v>
      </c>
      <c r="V463" t="s">
        <v>15</v>
      </c>
      <c r="W463">
        <v>2016</v>
      </c>
    </row>
    <row r="464" spans="1:23" ht="221" x14ac:dyDescent="0.2">
      <c r="A464">
        <v>3509</v>
      </c>
      <c r="B464" s="11" t="s">
        <v>1007</v>
      </c>
      <c r="C464" s="11" t="s">
        <v>1008</v>
      </c>
      <c r="D464" s="12">
        <v>3000</v>
      </c>
      <c r="E464" s="13">
        <v>3190</v>
      </c>
      <c r="F464" t="s">
        <v>7</v>
      </c>
      <c r="G464" t="s">
        <v>72</v>
      </c>
      <c r="H464" t="s">
        <v>73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68</v>
      </c>
      <c r="O464">
        <v>106</v>
      </c>
      <c r="P464">
        <v>96.67</v>
      </c>
      <c r="Q464" t="s">
        <v>1</v>
      </c>
      <c r="R464" t="s">
        <v>69</v>
      </c>
      <c r="S464" s="14">
        <v>41950.859560185185</v>
      </c>
      <c r="T464" s="14">
        <v>41964.204861111109</v>
      </c>
      <c r="U464" t="s">
        <v>21</v>
      </c>
      <c r="V464" t="s">
        <v>21</v>
      </c>
      <c r="W464">
        <v>2014</v>
      </c>
    </row>
    <row r="465" spans="1:23" ht="255" x14ac:dyDescent="0.2">
      <c r="A465">
        <v>3510</v>
      </c>
      <c r="B465" s="11" t="s">
        <v>1009</v>
      </c>
      <c r="C465" s="11" t="s">
        <v>1010</v>
      </c>
      <c r="D465" s="12">
        <v>900</v>
      </c>
      <c r="E465" s="13">
        <v>905</v>
      </c>
      <c r="F465" t="s">
        <v>7</v>
      </c>
      <c r="G465" t="s">
        <v>72</v>
      </c>
      <c r="H465" t="s">
        <v>73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68</v>
      </c>
      <c r="O465">
        <v>101</v>
      </c>
      <c r="P465">
        <v>60.33</v>
      </c>
      <c r="Q465" t="s">
        <v>1</v>
      </c>
      <c r="R465" t="s">
        <v>69</v>
      </c>
      <c r="S465" s="14">
        <v>41802.62090277778</v>
      </c>
      <c r="T465" s="14">
        <v>41822.62090277778</v>
      </c>
      <c r="U465" t="s">
        <v>16</v>
      </c>
      <c r="V465" t="s">
        <v>17</v>
      </c>
      <c r="W465">
        <v>2014</v>
      </c>
    </row>
    <row r="466" spans="1:23" ht="187" x14ac:dyDescent="0.2">
      <c r="A466">
        <v>3511</v>
      </c>
      <c r="B466" s="11" t="s">
        <v>1011</v>
      </c>
      <c r="C466" s="11" t="s">
        <v>1012</v>
      </c>
      <c r="D466" s="12">
        <v>1500</v>
      </c>
      <c r="E466" s="13">
        <v>1518</v>
      </c>
      <c r="F466" t="s">
        <v>7</v>
      </c>
      <c r="G466" t="s">
        <v>66</v>
      </c>
      <c r="H466" t="s">
        <v>67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68</v>
      </c>
      <c r="O466">
        <v>101</v>
      </c>
      <c r="P466">
        <v>79.89</v>
      </c>
      <c r="Q466" t="s">
        <v>1</v>
      </c>
      <c r="R466" t="s">
        <v>69</v>
      </c>
      <c r="S466" s="14">
        <v>41927.873784722222</v>
      </c>
      <c r="T466" s="14">
        <v>41950.770833333336</v>
      </c>
      <c r="U466" t="s">
        <v>20</v>
      </c>
      <c r="V466" t="s">
        <v>21</v>
      </c>
      <c r="W466">
        <v>2014</v>
      </c>
    </row>
    <row r="467" spans="1:23" ht="238" x14ac:dyDescent="0.2">
      <c r="A467">
        <v>3512</v>
      </c>
      <c r="B467" s="11" t="s">
        <v>1013</v>
      </c>
      <c r="C467" s="11" t="s">
        <v>1014</v>
      </c>
      <c r="D467" s="12">
        <v>1000</v>
      </c>
      <c r="E467" s="13">
        <v>1000</v>
      </c>
      <c r="F467" t="s">
        <v>7</v>
      </c>
      <c r="G467" t="s">
        <v>66</v>
      </c>
      <c r="H467" t="s">
        <v>67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68</v>
      </c>
      <c r="O467">
        <v>100</v>
      </c>
      <c r="P467">
        <v>58.82</v>
      </c>
      <c r="Q467" t="s">
        <v>1</v>
      </c>
      <c r="R467" t="s">
        <v>69</v>
      </c>
      <c r="S467" s="14">
        <v>42057.536944444444</v>
      </c>
      <c r="T467" s="14">
        <v>42117.49527777778</v>
      </c>
      <c r="U467" t="s">
        <v>12</v>
      </c>
      <c r="V467" t="s">
        <v>14</v>
      </c>
      <c r="W467">
        <v>2015</v>
      </c>
    </row>
    <row r="468" spans="1:23" ht="238" x14ac:dyDescent="0.2">
      <c r="A468">
        <v>3513</v>
      </c>
      <c r="B468" s="11" t="s">
        <v>1015</v>
      </c>
      <c r="C468" s="11" t="s">
        <v>1016</v>
      </c>
      <c r="D468" s="12">
        <v>2800</v>
      </c>
      <c r="E468" s="13">
        <v>3315</v>
      </c>
      <c r="F468" t="s">
        <v>7</v>
      </c>
      <c r="G468" t="s">
        <v>72</v>
      </c>
      <c r="H468" t="s">
        <v>73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68</v>
      </c>
      <c r="O468">
        <v>118</v>
      </c>
      <c r="P468">
        <v>75.34</v>
      </c>
      <c r="Q468" t="s">
        <v>1</v>
      </c>
      <c r="R468" t="s">
        <v>69</v>
      </c>
      <c r="S468" s="14">
        <v>41781.096203703702</v>
      </c>
      <c r="T468" s="14">
        <v>41794.207638888889</v>
      </c>
      <c r="U468" t="s">
        <v>15</v>
      </c>
      <c r="V468" t="s">
        <v>16</v>
      </c>
      <c r="W468">
        <v>2014</v>
      </c>
    </row>
    <row r="469" spans="1:23" ht="204" x14ac:dyDescent="0.2">
      <c r="A469">
        <v>3514</v>
      </c>
      <c r="B469" s="11" t="s">
        <v>1017</v>
      </c>
      <c r="C469" s="11" t="s">
        <v>1018</v>
      </c>
      <c r="D469" s="12">
        <v>500</v>
      </c>
      <c r="E469" s="13">
        <v>550</v>
      </c>
      <c r="F469" t="s">
        <v>7</v>
      </c>
      <c r="G469" t="s">
        <v>72</v>
      </c>
      <c r="H469" t="s">
        <v>73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68</v>
      </c>
      <c r="O469">
        <v>110</v>
      </c>
      <c r="P469">
        <v>55</v>
      </c>
      <c r="Q469" t="s">
        <v>1</v>
      </c>
      <c r="R469" t="s">
        <v>69</v>
      </c>
      <c r="S469" s="14">
        <v>42020.846666666665</v>
      </c>
      <c r="T469" s="14">
        <v>42037.207638888889</v>
      </c>
      <c r="U469" t="s">
        <v>11</v>
      </c>
      <c r="V469" t="s">
        <v>12</v>
      </c>
      <c r="W469">
        <v>2015</v>
      </c>
    </row>
    <row r="470" spans="1:23" ht="204" x14ac:dyDescent="0.2">
      <c r="A470">
        <v>3515</v>
      </c>
      <c r="B470" s="11" t="s">
        <v>1019</v>
      </c>
      <c r="C470" s="11" t="s">
        <v>1020</v>
      </c>
      <c r="D470" s="12">
        <v>3000</v>
      </c>
      <c r="E470" s="13">
        <v>3080</v>
      </c>
      <c r="F470" t="s">
        <v>7</v>
      </c>
      <c r="G470" t="s">
        <v>72</v>
      </c>
      <c r="H470" t="s">
        <v>73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68</v>
      </c>
      <c r="O470">
        <v>103</v>
      </c>
      <c r="P470">
        <v>66.959999999999994</v>
      </c>
      <c r="Q470" t="s">
        <v>1</v>
      </c>
      <c r="R470" t="s">
        <v>69</v>
      </c>
      <c r="S470" s="14">
        <v>42125.772812499999</v>
      </c>
      <c r="T470" s="14">
        <v>42155.772812499999</v>
      </c>
      <c r="U470" t="s">
        <v>15</v>
      </c>
      <c r="V470" t="s">
        <v>15</v>
      </c>
      <c r="W470">
        <v>2015</v>
      </c>
    </row>
    <row r="471" spans="1:23" ht="238" x14ac:dyDescent="0.2">
      <c r="A471">
        <v>3516</v>
      </c>
      <c r="B471" s="11" t="s">
        <v>1021</v>
      </c>
      <c r="C471" s="11" t="s">
        <v>1022</v>
      </c>
      <c r="D471" s="12">
        <v>2500</v>
      </c>
      <c r="E471" s="13">
        <v>2500</v>
      </c>
      <c r="F471" t="s">
        <v>7</v>
      </c>
      <c r="G471" t="s">
        <v>72</v>
      </c>
      <c r="H471" t="s">
        <v>73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68</v>
      </c>
      <c r="O471">
        <v>100</v>
      </c>
      <c r="P471">
        <v>227.27</v>
      </c>
      <c r="Q471" t="s">
        <v>1</v>
      </c>
      <c r="R471" t="s">
        <v>69</v>
      </c>
      <c r="S471" s="14">
        <v>41856.010069444441</v>
      </c>
      <c r="T471" s="14">
        <v>41890.125</v>
      </c>
      <c r="U471" t="s">
        <v>18</v>
      </c>
      <c r="V471" t="s">
        <v>19</v>
      </c>
      <c r="W471">
        <v>2014</v>
      </c>
    </row>
    <row r="472" spans="1:23" ht="204" x14ac:dyDescent="0.2">
      <c r="A472">
        <v>3517</v>
      </c>
      <c r="B472" s="11" t="s">
        <v>1023</v>
      </c>
      <c r="C472" s="11" t="s">
        <v>1024</v>
      </c>
      <c r="D472" s="12">
        <v>4000</v>
      </c>
      <c r="E472" s="13">
        <v>4000</v>
      </c>
      <c r="F472" t="s">
        <v>7</v>
      </c>
      <c r="G472" t="s">
        <v>66</v>
      </c>
      <c r="H472" t="s">
        <v>67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68</v>
      </c>
      <c r="O472">
        <v>100</v>
      </c>
      <c r="P472">
        <v>307.69</v>
      </c>
      <c r="Q472" t="s">
        <v>1</v>
      </c>
      <c r="R472" t="s">
        <v>69</v>
      </c>
      <c r="S472" s="14">
        <v>41794.817523148151</v>
      </c>
      <c r="T472" s="14">
        <v>41824.458333333336</v>
      </c>
      <c r="U472" t="s">
        <v>16</v>
      </c>
      <c r="V472" t="s">
        <v>17</v>
      </c>
      <c r="W472">
        <v>2014</v>
      </c>
    </row>
    <row r="473" spans="1:23" ht="238" x14ac:dyDescent="0.2">
      <c r="A473">
        <v>3518</v>
      </c>
      <c r="B473" s="11" t="s">
        <v>1025</v>
      </c>
      <c r="C473" s="11" t="s">
        <v>1026</v>
      </c>
      <c r="D473" s="12">
        <v>1500</v>
      </c>
      <c r="E473" s="13">
        <v>1650.69</v>
      </c>
      <c r="F473" t="s">
        <v>7</v>
      </c>
      <c r="G473" t="s">
        <v>72</v>
      </c>
      <c r="H473" t="s">
        <v>73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68</v>
      </c>
      <c r="O473">
        <v>110</v>
      </c>
      <c r="P473">
        <v>50.02</v>
      </c>
      <c r="Q473" t="s">
        <v>1</v>
      </c>
      <c r="R473" t="s">
        <v>69</v>
      </c>
      <c r="S473" s="14">
        <v>41893.783553240741</v>
      </c>
      <c r="T473" s="14">
        <v>41914.597916666666</v>
      </c>
      <c r="U473" t="s">
        <v>19</v>
      </c>
      <c r="V473" t="s">
        <v>20</v>
      </c>
      <c r="W473">
        <v>2014</v>
      </c>
    </row>
    <row r="474" spans="1:23" ht="187" x14ac:dyDescent="0.2">
      <c r="A474">
        <v>3519</v>
      </c>
      <c r="B474" s="11" t="s">
        <v>1027</v>
      </c>
      <c r="C474" s="11" t="s">
        <v>1028</v>
      </c>
      <c r="D474" s="12">
        <v>2000</v>
      </c>
      <c r="E474" s="13">
        <v>2027</v>
      </c>
      <c r="F474" t="s">
        <v>7</v>
      </c>
      <c r="G474" t="s">
        <v>66</v>
      </c>
      <c r="H474" t="s">
        <v>67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68</v>
      </c>
      <c r="O474">
        <v>101</v>
      </c>
      <c r="P474">
        <v>72.39</v>
      </c>
      <c r="Q474" t="s">
        <v>1</v>
      </c>
      <c r="R474" t="s">
        <v>69</v>
      </c>
      <c r="S474" s="14">
        <v>42037.598958333328</v>
      </c>
      <c r="T474" s="14">
        <v>42067.598958333328</v>
      </c>
      <c r="U474" t="s">
        <v>12</v>
      </c>
      <c r="V474" t="s">
        <v>13</v>
      </c>
      <c r="W474">
        <v>2015</v>
      </c>
    </row>
    <row r="475" spans="1:23" ht="170" x14ac:dyDescent="0.2">
      <c r="A475">
        <v>3520</v>
      </c>
      <c r="B475" s="11" t="s">
        <v>1029</v>
      </c>
      <c r="C475" s="11" t="s">
        <v>1030</v>
      </c>
      <c r="D475" s="12">
        <v>2000</v>
      </c>
      <c r="E475" s="13">
        <v>2015</v>
      </c>
      <c r="F475" t="s">
        <v>7</v>
      </c>
      <c r="G475" t="s">
        <v>66</v>
      </c>
      <c r="H475" t="s">
        <v>67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68</v>
      </c>
      <c r="O475">
        <v>101</v>
      </c>
      <c r="P475">
        <v>95.95</v>
      </c>
      <c r="Q475" t="s">
        <v>1</v>
      </c>
      <c r="R475" t="s">
        <v>69</v>
      </c>
      <c r="S475" s="14">
        <v>42227.824212962965</v>
      </c>
      <c r="T475" s="14">
        <v>42253.57430555555</v>
      </c>
      <c r="U475" t="s">
        <v>18</v>
      </c>
      <c r="V475" t="s">
        <v>19</v>
      </c>
      <c r="W475">
        <v>2015</v>
      </c>
    </row>
    <row r="476" spans="1:23" ht="272" x14ac:dyDescent="0.2">
      <c r="A476">
        <v>3521</v>
      </c>
      <c r="B476" s="11" t="s">
        <v>1031</v>
      </c>
      <c r="C476" s="11" t="s">
        <v>1032</v>
      </c>
      <c r="D476" s="12">
        <v>350</v>
      </c>
      <c r="E476" s="13">
        <v>593</v>
      </c>
      <c r="F476" t="s">
        <v>7</v>
      </c>
      <c r="G476" t="s">
        <v>72</v>
      </c>
      <c r="H476" t="s">
        <v>73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68</v>
      </c>
      <c r="O476">
        <v>169</v>
      </c>
      <c r="P476">
        <v>45.62</v>
      </c>
      <c r="Q476" t="s">
        <v>1</v>
      </c>
      <c r="R476" t="s">
        <v>69</v>
      </c>
      <c r="S476" s="14">
        <v>41881.361342592594</v>
      </c>
      <c r="T476" s="14">
        <v>41911.361342592594</v>
      </c>
      <c r="U476" t="s">
        <v>18</v>
      </c>
      <c r="V476" t="s">
        <v>19</v>
      </c>
      <c r="W476">
        <v>2014</v>
      </c>
    </row>
    <row r="477" spans="1:23" ht="255" x14ac:dyDescent="0.2">
      <c r="A477">
        <v>3522</v>
      </c>
      <c r="B477" s="11" t="s">
        <v>1033</v>
      </c>
      <c r="C477" s="11" t="s">
        <v>1034</v>
      </c>
      <c r="D477" s="12">
        <v>1395</v>
      </c>
      <c r="E477" s="13">
        <v>1395</v>
      </c>
      <c r="F477" t="s">
        <v>7</v>
      </c>
      <c r="G477" t="s">
        <v>66</v>
      </c>
      <c r="H477" t="s">
        <v>67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68</v>
      </c>
      <c r="O477">
        <v>100</v>
      </c>
      <c r="P477">
        <v>41.03</v>
      </c>
      <c r="Q477" t="s">
        <v>1</v>
      </c>
      <c r="R477" t="s">
        <v>69</v>
      </c>
      <c r="S477" s="14">
        <v>42234.789884259255</v>
      </c>
      <c r="T477" s="14">
        <v>42262.420833333337</v>
      </c>
      <c r="U477" t="s">
        <v>18</v>
      </c>
      <c r="V477" t="s">
        <v>19</v>
      </c>
      <c r="W477">
        <v>2015</v>
      </c>
    </row>
    <row r="478" spans="1:23" ht="221" x14ac:dyDescent="0.2">
      <c r="A478">
        <v>3523</v>
      </c>
      <c r="B478" s="11" t="s">
        <v>1035</v>
      </c>
      <c r="C478" s="11" t="s">
        <v>1036</v>
      </c>
      <c r="D478" s="12">
        <v>4000</v>
      </c>
      <c r="E478" s="13">
        <v>4546</v>
      </c>
      <c r="F478" t="s">
        <v>7</v>
      </c>
      <c r="G478" t="s">
        <v>66</v>
      </c>
      <c r="H478" t="s">
        <v>67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68</v>
      </c>
      <c r="O478">
        <v>114</v>
      </c>
      <c r="P478">
        <v>56.83</v>
      </c>
      <c r="Q478" t="s">
        <v>1</v>
      </c>
      <c r="R478" t="s">
        <v>69</v>
      </c>
      <c r="S478" s="14">
        <v>42581.397546296299</v>
      </c>
      <c r="T478" s="14">
        <v>42638.958333333328</v>
      </c>
      <c r="U478" t="s">
        <v>17</v>
      </c>
      <c r="V478" t="s">
        <v>19</v>
      </c>
      <c r="W478">
        <v>2016</v>
      </c>
    </row>
    <row r="479" spans="1:23" ht="255" x14ac:dyDescent="0.2">
      <c r="A479">
        <v>3524</v>
      </c>
      <c r="B479" s="11" t="s">
        <v>1037</v>
      </c>
      <c r="C479" s="11" t="s">
        <v>1038</v>
      </c>
      <c r="D479" s="12">
        <v>10000</v>
      </c>
      <c r="E479" s="13">
        <v>10156</v>
      </c>
      <c r="F479" t="s">
        <v>7</v>
      </c>
      <c r="G479" t="s">
        <v>72</v>
      </c>
      <c r="H479" t="s">
        <v>73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68</v>
      </c>
      <c r="O479">
        <v>102</v>
      </c>
      <c r="P479">
        <v>137.24</v>
      </c>
      <c r="Q479" t="s">
        <v>1</v>
      </c>
      <c r="R479" t="s">
        <v>69</v>
      </c>
      <c r="S479" s="14">
        <v>41880.76357638889</v>
      </c>
      <c r="T479" s="14">
        <v>41895.166666666664</v>
      </c>
      <c r="U479" t="s">
        <v>18</v>
      </c>
      <c r="V479" t="s">
        <v>19</v>
      </c>
      <c r="W479">
        <v>2014</v>
      </c>
    </row>
    <row r="480" spans="1:23" ht="221" x14ac:dyDescent="0.2">
      <c r="A480">
        <v>3525</v>
      </c>
      <c r="B480" s="11" t="s">
        <v>1039</v>
      </c>
      <c r="C480" s="11" t="s">
        <v>1040</v>
      </c>
      <c r="D480" s="12">
        <v>500</v>
      </c>
      <c r="E480" s="13">
        <v>530</v>
      </c>
      <c r="F480" t="s">
        <v>7</v>
      </c>
      <c r="G480" t="s">
        <v>72</v>
      </c>
      <c r="H480" t="s">
        <v>73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68</v>
      </c>
      <c r="O480">
        <v>106</v>
      </c>
      <c r="P480">
        <v>75.709999999999994</v>
      </c>
      <c r="Q480" t="s">
        <v>1</v>
      </c>
      <c r="R480" t="s">
        <v>69</v>
      </c>
      <c r="S480" s="14">
        <v>42214.6956712963</v>
      </c>
      <c r="T480" s="14">
        <v>42225.666666666672</v>
      </c>
      <c r="U480" t="s">
        <v>17</v>
      </c>
      <c r="V480" t="s">
        <v>18</v>
      </c>
      <c r="W480">
        <v>2015</v>
      </c>
    </row>
    <row r="481" spans="1:23" ht="238" x14ac:dyDescent="0.2">
      <c r="A481">
        <v>3526</v>
      </c>
      <c r="B481" s="11" t="s">
        <v>1041</v>
      </c>
      <c r="C481" s="11" t="s">
        <v>1042</v>
      </c>
      <c r="D481" s="12">
        <v>3300</v>
      </c>
      <c r="E481" s="13">
        <v>3366</v>
      </c>
      <c r="F481" t="s">
        <v>7</v>
      </c>
      <c r="G481" t="s">
        <v>72</v>
      </c>
      <c r="H481" t="s">
        <v>73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68</v>
      </c>
      <c r="O481">
        <v>102</v>
      </c>
      <c r="P481">
        <v>99</v>
      </c>
      <c r="Q481" t="s">
        <v>1</v>
      </c>
      <c r="R481" t="s">
        <v>69</v>
      </c>
      <c r="S481" s="14">
        <v>42460.335312499999</v>
      </c>
      <c r="T481" s="14">
        <v>42488.249305555553</v>
      </c>
      <c r="U481" t="s">
        <v>13</v>
      </c>
      <c r="V481" t="s">
        <v>14</v>
      </c>
      <c r="W481">
        <v>2016</v>
      </c>
    </row>
    <row r="482" spans="1:23" ht="255" x14ac:dyDescent="0.2">
      <c r="A482">
        <v>3527</v>
      </c>
      <c r="B482" s="11" t="s">
        <v>1043</v>
      </c>
      <c r="C482" s="11" t="s">
        <v>1044</v>
      </c>
      <c r="D482" s="12">
        <v>6000</v>
      </c>
      <c r="E482" s="13">
        <v>7015</v>
      </c>
      <c r="F482" t="s">
        <v>7</v>
      </c>
      <c r="G482" t="s">
        <v>72</v>
      </c>
      <c r="H482" t="s">
        <v>73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68</v>
      </c>
      <c r="O482">
        <v>117</v>
      </c>
      <c r="P482">
        <v>81.569999999999993</v>
      </c>
      <c r="Q482" t="s">
        <v>1</v>
      </c>
      <c r="R482" t="s">
        <v>69</v>
      </c>
      <c r="S482" s="14">
        <v>42167.023206018523</v>
      </c>
      <c r="T482" s="14">
        <v>42196.165972222225</v>
      </c>
      <c r="U482" t="s">
        <v>16</v>
      </c>
      <c r="V482" t="s">
        <v>17</v>
      </c>
      <c r="W482">
        <v>2015</v>
      </c>
    </row>
    <row r="483" spans="1:23" ht="238" x14ac:dyDescent="0.2">
      <c r="A483">
        <v>3528</v>
      </c>
      <c r="B483" s="11" t="s">
        <v>1045</v>
      </c>
      <c r="C483" s="11" t="s">
        <v>1046</v>
      </c>
      <c r="D483" s="12">
        <v>1650</v>
      </c>
      <c r="E483" s="13">
        <v>1669</v>
      </c>
      <c r="F483" t="s">
        <v>7</v>
      </c>
      <c r="G483" t="s">
        <v>66</v>
      </c>
      <c r="H483" t="s">
        <v>67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68</v>
      </c>
      <c r="O483">
        <v>101</v>
      </c>
      <c r="P483">
        <v>45.11</v>
      </c>
      <c r="Q483" t="s">
        <v>1</v>
      </c>
      <c r="R483" t="s">
        <v>69</v>
      </c>
      <c r="S483" s="14">
        <v>42733.50136574074</v>
      </c>
      <c r="T483" s="14">
        <v>42753.50136574074</v>
      </c>
      <c r="U483" t="s">
        <v>22</v>
      </c>
      <c r="V483" t="s">
        <v>11</v>
      </c>
      <c r="W483">
        <v>2016</v>
      </c>
    </row>
    <row r="484" spans="1:23" ht="255" x14ac:dyDescent="0.2">
      <c r="A484">
        <v>3529</v>
      </c>
      <c r="B484" s="11" t="s">
        <v>1047</v>
      </c>
      <c r="C484" s="11" t="s">
        <v>1048</v>
      </c>
      <c r="D484" s="12">
        <v>500</v>
      </c>
      <c r="E484" s="13">
        <v>660</v>
      </c>
      <c r="F484" t="s">
        <v>7</v>
      </c>
      <c r="G484" t="s">
        <v>72</v>
      </c>
      <c r="H484" t="s">
        <v>73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68</v>
      </c>
      <c r="O484">
        <v>132</v>
      </c>
      <c r="P484">
        <v>36.67</v>
      </c>
      <c r="Q484" t="s">
        <v>1</v>
      </c>
      <c r="R484" t="s">
        <v>69</v>
      </c>
      <c r="S484" s="14">
        <v>42177.761782407411</v>
      </c>
      <c r="T484" s="14">
        <v>42198.041666666672</v>
      </c>
      <c r="U484" t="s">
        <v>16</v>
      </c>
      <c r="V484" t="s">
        <v>17</v>
      </c>
      <c r="W484">
        <v>2015</v>
      </c>
    </row>
    <row r="485" spans="1:23" ht="255" x14ac:dyDescent="0.2">
      <c r="A485">
        <v>3530</v>
      </c>
      <c r="B485" s="11" t="s">
        <v>1049</v>
      </c>
      <c r="C485" s="11" t="s">
        <v>1050</v>
      </c>
      <c r="D485" s="12">
        <v>2750</v>
      </c>
      <c r="E485" s="13">
        <v>2750</v>
      </c>
      <c r="F485" t="s">
        <v>7</v>
      </c>
      <c r="G485" t="s">
        <v>66</v>
      </c>
      <c r="H485" t="s">
        <v>67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68</v>
      </c>
      <c r="O485">
        <v>100</v>
      </c>
      <c r="P485">
        <v>125</v>
      </c>
      <c r="Q485" t="s">
        <v>1</v>
      </c>
      <c r="R485" t="s">
        <v>69</v>
      </c>
      <c r="S485" s="14">
        <v>42442.623344907406</v>
      </c>
      <c r="T485" s="14">
        <v>42470.833333333328</v>
      </c>
      <c r="U485" t="s">
        <v>13</v>
      </c>
      <c r="V485" t="s">
        <v>14</v>
      </c>
      <c r="W485">
        <v>2016</v>
      </c>
    </row>
    <row r="486" spans="1:23" ht="85" x14ac:dyDescent="0.2">
      <c r="A486">
        <v>3531</v>
      </c>
      <c r="B486" s="11" t="s">
        <v>1051</v>
      </c>
      <c r="C486" s="11" t="s">
        <v>1052</v>
      </c>
      <c r="D486" s="12">
        <v>1000</v>
      </c>
      <c r="E486" s="13">
        <v>1280</v>
      </c>
      <c r="F486" t="s">
        <v>7</v>
      </c>
      <c r="G486" t="s">
        <v>72</v>
      </c>
      <c r="H486" t="s">
        <v>73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68</v>
      </c>
      <c r="O486">
        <v>128</v>
      </c>
      <c r="P486">
        <v>49.23</v>
      </c>
      <c r="Q486" t="s">
        <v>1</v>
      </c>
      <c r="R486" t="s">
        <v>69</v>
      </c>
      <c r="S486" s="14">
        <v>42521.654328703706</v>
      </c>
      <c r="T486" s="14">
        <v>42551.654328703706</v>
      </c>
      <c r="U486" t="s">
        <v>15</v>
      </c>
      <c r="V486" t="s">
        <v>16</v>
      </c>
      <c r="W486">
        <v>2016</v>
      </c>
    </row>
    <row r="487" spans="1:23" ht="272" x14ac:dyDescent="0.2">
      <c r="A487">
        <v>3532</v>
      </c>
      <c r="B487" s="11" t="s">
        <v>1053</v>
      </c>
      <c r="C487" s="11" t="s">
        <v>1054</v>
      </c>
      <c r="D487" s="12">
        <v>960</v>
      </c>
      <c r="E487" s="13">
        <v>1142</v>
      </c>
      <c r="F487" t="s">
        <v>7</v>
      </c>
      <c r="G487" t="s">
        <v>72</v>
      </c>
      <c r="H487" t="s">
        <v>73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68</v>
      </c>
      <c r="O487">
        <v>119</v>
      </c>
      <c r="P487">
        <v>42.3</v>
      </c>
      <c r="Q487" t="s">
        <v>1</v>
      </c>
      <c r="R487" t="s">
        <v>69</v>
      </c>
      <c r="S487" s="14">
        <v>41884.599849537037</v>
      </c>
      <c r="T487" s="14">
        <v>41900.165972222225</v>
      </c>
      <c r="U487" t="s">
        <v>19</v>
      </c>
      <c r="V487" t="s">
        <v>19</v>
      </c>
      <c r="W487">
        <v>2014</v>
      </c>
    </row>
    <row r="488" spans="1:23" ht="272" x14ac:dyDescent="0.2">
      <c r="A488">
        <v>3533</v>
      </c>
      <c r="B488" s="11" t="s">
        <v>1055</v>
      </c>
      <c r="C488" s="11" t="s">
        <v>1056</v>
      </c>
      <c r="D488" s="12">
        <v>500</v>
      </c>
      <c r="E488" s="13">
        <v>631</v>
      </c>
      <c r="F488" t="s">
        <v>7</v>
      </c>
      <c r="G488" t="s">
        <v>72</v>
      </c>
      <c r="H488" t="s">
        <v>73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68</v>
      </c>
      <c r="O488">
        <v>126</v>
      </c>
      <c r="P488">
        <v>78.88</v>
      </c>
      <c r="Q488" t="s">
        <v>1</v>
      </c>
      <c r="R488" t="s">
        <v>69</v>
      </c>
      <c r="S488" s="14">
        <v>42289.761192129634</v>
      </c>
      <c r="T488" s="14">
        <v>42319.802858796291</v>
      </c>
      <c r="U488" t="s">
        <v>20</v>
      </c>
      <c r="V488" t="s">
        <v>21</v>
      </c>
      <c r="W488">
        <v>2015</v>
      </c>
    </row>
    <row r="489" spans="1:23" ht="187" x14ac:dyDescent="0.2">
      <c r="A489">
        <v>3534</v>
      </c>
      <c r="B489" s="11" t="s">
        <v>1057</v>
      </c>
      <c r="C489" s="11" t="s">
        <v>1058</v>
      </c>
      <c r="D489" s="12">
        <v>5000</v>
      </c>
      <c r="E489" s="13">
        <v>7810</v>
      </c>
      <c r="F489" t="s">
        <v>7</v>
      </c>
      <c r="G489" t="s">
        <v>72</v>
      </c>
      <c r="H489" t="s">
        <v>73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68</v>
      </c>
      <c r="O489">
        <v>156</v>
      </c>
      <c r="P489">
        <v>38.28</v>
      </c>
      <c r="Q489" t="s">
        <v>1</v>
      </c>
      <c r="R489" t="s">
        <v>69</v>
      </c>
      <c r="S489" s="14">
        <v>42243.6252662037</v>
      </c>
      <c r="T489" s="14">
        <v>42278.6252662037</v>
      </c>
      <c r="U489" t="s">
        <v>18</v>
      </c>
      <c r="V489" t="s">
        <v>20</v>
      </c>
      <c r="W489">
        <v>2015</v>
      </c>
    </row>
    <row r="490" spans="1:23" ht="221" x14ac:dyDescent="0.2">
      <c r="A490">
        <v>3535</v>
      </c>
      <c r="B490" s="11" t="s">
        <v>1059</v>
      </c>
      <c r="C490" s="11" t="s">
        <v>1060</v>
      </c>
      <c r="D490" s="12">
        <v>2000</v>
      </c>
      <c r="E490" s="13">
        <v>2063</v>
      </c>
      <c r="F490" t="s">
        <v>7</v>
      </c>
      <c r="G490" t="s">
        <v>66</v>
      </c>
      <c r="H490" t="s">
        <v>67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68</v>
      </c>
      <c r="O490">
        <v>103</v>
      </c>
      <c r="P490">
        <v>44.85</v>
      </c>
      <c r="Q490" t="s">
        <v>1</v>
      </c>
      <c r="R490" t="s">
        <v>69</v>
      </c>
      <c r="S490" s="14">
        <v>42248.640162037031</v>
      </c>
      <c r="T490" s="14">
        <v>42279.75</v>
      </c>
      <c r="U490" t="s">
        <v>19</v>
      </c>
      <c r="V490" t="s">
        <v>20</v>
      </c>
      <c r="W490">
        <v>2015</v>
      </c>
    </row>
    <row r="491" spans="1:23" ht="238" x14ac:dyDescent="0.2">
      <c r="A491">
        <v>3536</v>
      </c>
      <c r="B491" s="11" t="s">
        <v>1061</v>
      </c>
      <c r="C491" s="11" t="s">
        <v>1062</v>
      </c>
      <c r="D491" s="12">
        <v>150</v>
      </c>
      <c r="E491" s="13">
        <v>230</v>
      </c>
      <c r="F491" t="s">
        <v>7</v>
      </c>
      <c r="G491" t="s">
        <v>66</v>
      </c>
      <c r="H491" t="s">
        <v>67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68</v>
      </c>
      <c r="O491">
        <v>153</v>
      </c>
      <c r="P491">
        <v>13.53</v>
      </c>
      <c r="Q491" t="s">
        <v>1</v>
      </c>
      <c r="R491" t="s">
        <v>69</v>
      </c>
      <c r="S491" s="14">
        <v>42328.727141203708</v>
      </c>
      <c r="T491" s="14">
        <v>42358.499305555553</v>
      </c>
      <c r="U491" t="s">
        <v>21</v>
      </c>
      <c r="V491" t="s">
        <v>22</v>
      </c>
      <c r="W491">
        <v>2015</v>
      </c>
    </row>
    <row r="492" spans="1:23" ht="272" x14ac:dyDescent="0.2">
      <c r="A492">
        <v>3537</v>
      </c>
      <c r="B492" s="11" t="s">
        <v>1063</v>
      </c>
      <c r="C492" s="11" t="s">
        <v>1064</v>
      </c>
      <c r="D492" s="12">
        <v>675</v>
      </c>
      <c r="E492" s="13">
        <v>1218</v>
      </c>
      <c r="F492" t="s">
        <v>7</v>
      </c>
      <c r="G492" t="s">
        <v>90</v>
      </c>
      <c r="H492" t="s">
        <v>91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68</v>
      </c>
      <c r="O492">
        <v>180</v>
      </c>
      <c r="P492">
        <v>43.5</v>
      </c>
      <c r="Q492" t="s">
        <v>1</v>
      </c>
      <c r="R492" t="s">
        <v>69</v>
      </c>
      <c r="S492" s="14">
        <v>41923.354351851849</v>
      </c>
      <c r="T492" s="14">
        <v>41960.332638888889</v>
      </c>
      <c r="U492" t="s">
        <v>20</v>
      </c>
      <c r="V492" t="s">
        <v>21</v>
      </c>
      <c r="W492">
        <v>2014</v>
      </c>
    </row>
    <row r="493" spans="1:23" ht="255" x14ac:dyDescent="0.2">
      <c r="A493">
        <v>3538</v>
      </c>
      <c r="B493" s="11" t="s">
        <v>1065</v>
      </c>
      <c r="C493" s="11" t="s">
        <v>1066</v>
      </c>
      <c r="D493" s="12">
        <v>2000</v>
      </c>
      <c r="E493" s="13">
        <v>2569</v>
      </c>
      <c r="F493" t="s">
        <v>7</v>
      </c>
      <c r="G493" t="s">
        <v>66</v>
      </c>
      <c r="H493" t="s">
        <v>67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68</v>
      </c>
      <c r="O493">
        <v>128</v>
      </c>
      <c r="P493">
        <v>30.95</v>
      </c>
      <c r="Q493" t="s">
        <v>1</v>
      </c>
      <c r="R493" t="s">
        <v>69</v>
      </c>
      <c r="S493" s="14">
        <v>42571.420601851853</v>
      </c>
      <c r="T493" s="14">
        <v>42599.420601851853</v>
      </c>
      <c r="U493" t="s">
        <v>17</v>
      </c>
      <c r="V493" t="s">
        <v>18</v>
      </c>
      <c r="W493">
        <v>2016</v>
      </c>
    </row>
    <row r="494" spans="1:23" ht="238" x14ac:dyDescent="0.2">
      <c r="A494">
        <v>3539</v>
      </c>
      <c r="B494" s="11" t="s">
        <v>1067</v>
      </c>
      <c r="C494" s="11" t="s">
        <v>1068</v>
      </c>
      <c r="D494" s="12">
        <v>600</v>
      </c>
      <c r="E494" s="13">
        <v>718</v>
      </c>
      <c r="F494" t="s">
        <v>7</v>
      </c>
      <c r="G494" t="s">
        <v>72</v>
      </c>
      <c r="H494" t="s">
        <v>73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68</v>
      </c>
      <c r="O494">
        <v>120</v>
      </c>
      <c r="P494">
        <v>55.23</v>
      </c>
      <c r="Q494" t="s">
        <v>1</v>
      </c>
      <c r="R494" t="s">
        <v>69</v>
      </c>
      <c r="S494" s="14">
        <v>42600.756041666667</v>
      </c>
      <c r="T494" s="14">
        <v>42621.756041666667</v>
      </c>
      <c r="U494" t="s">
        <v>18</v>
      </c>
      <c r="V494" t="s">
        <v>19</v>
      </c>
      <c r="W494">
        <v>2016</v>
      </c>
    </row>
    <row r="495" spans="1:23" ht="255" x14ac:dyDescent="0.2">
      <c r="A495">
        <v>3540</v>
      </c>
      <c r="B495" s="11" t="s">
        <v>1069</v>
      </c>
      <c r="C495" s="11" t="s">
        <v>1070</v>
      </c>
      <c r="D495" s="12">
        <v>300</v>
      </c>
      <c r="E495" s="13">
        <v>369</v>
      </c>
      <c r="F495" t="s">
        <v>7</v>
      </c>
      <c r="G495" t="s">
        <v>66</v>
      </c>
      <c r="H495" t="s">
        <v>67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68</v>
      </c>
      <c r="O495">
        <v>123</v>
      </c>
      <c r="P495">
        <v>46.13</v>
      </c>
      <c r="Q495" t="s">
        <v>1</v>
      </c>
      <c r="R495" t="s">
        <v>69</v>
      </c>
      <c r="S495" s="14">
        <v>42517.003368055557</v>
      </c>
      <c r="T495" s="14">
        <v>42547.003368055557</v>
      </c>
      <c r="U495" t="s">
        <v>15</v>
      </c>
      <c r="V495" t="s">
        <v>16</v>
      </c>
      <c r="W495">
        <v>2016</v>
      </c>
    </row>
    <row r="496" spans="1:23" ht="255" x14ac:dyDescent="0.2">
      <c r="A496">
        <v>3541</v>
      </c>
      <c r="B496" s="11" t="s">
        <v>1071</v>
      </c>
      <c r="C496" s="11" t="s">
        <v>1072</v>
      </c>
      <c r="D496" s="12">
        <v>1200</v>
      </c>
      <c r="E496" s="13">
        <v>1260</v>
      </c>
      <c r="F496" t="s">
        <v>7</v>
      </c>
      <c r="G496" t="s">
        <v>66</v>
      </c>
      <c r="H496" t="s">
        <v>67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68</v>
      </c>
      <c r="O496">
        <v>105</v>
      </c>
      <c r="P496">
        <v>39.380000000000003</v>
      </c>
      <c r="Q496" t="s">
        <v>1</v>
      </c>
      <c r="R496" t="s">
        <v>69</v>
      </c>
      <c r="S496" s="14">
        <v>42222.730034722219</v>
      </c>
      <c r="T496" s="14">
        <v>42247.730034722219</v>
      </c>
      <c r="U496" t="s">
        <v>18</v>
      </c>
      <c r="V496" t="s">
        <v>18</v>
      </c>
      <c r="W496">
        <v>2015</v>
      </c>
    </row>
    <row r="497" spans="1:23" ht="221" x14ac:dyDescent="0.2">
      <c r="A497">
        <v>3542</v>
      </c>
      <c r="B497" s="11" t="s">
        <v>1073</v>
      </c>
      <c r="C497" s="11" t="s">
        <v>1074</v>
      </c>
      <c r="D497" s="12">
        <v>5500</v>
      </c>
      <c r="E497" s="13">
        <v>5623</v>
      </c>
      <c r="F497" t="s">
        <v>7</v>
      </c>
      <c r="G497" t="s">
        <v>72</v>
      </c>
      <c r="H497" t="s">
        <v>73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68</v>
      </c>
      <c r="O497">
        <v>102</v>
      </c>
      <c r="P497">
        <v>66.150000000000006</v>
      </c>
      <c r="Q497" t="s">
        <v>1</v>
      </c>
      <c r="R497" t="s">
        <v>69</v>
      </c>
      <c r="S497" s="14">
        <v>41829.599791666667</v>
      </c>
      <c r="T497" s="14">
        <v>41889.599791666667</v>
      </c>
      <c r="U497" t="s">
        <v>17</v>
      </c>
      <c r="V497" t="s">
        <v>19</v>
      </c>
      <c r="W497">
        <v>2014</v>
      </c>
    </row>
    <row r="498" spans="1:23" ht="187" x14ac:dyDescent="0.2">
      <c r="A498">
        <v>3543</v>
      </c>
      <c r="B498" s="11" t="s">
        <v>1075</v>
      </c>
      <c r="C498" s="11" t="s">
        <v>1076</v>
      </c>
      <c r="D498" s="12">
        <v>1500</v>
      </c>
      <c r="E498" s="13">
        <v>1570</v>
      </c>
      <c r="F498" t="s">
        <v>7</v>
      </c>
      <c r="G498" t="s">
        <v>1077</v>
      </c>
      <c r="H498" t="s">
        <v>515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68</v>
      </c>
      <c r="O498">
        <v>105</v>
      </c>
      <c r="P498">
        <v>54.14</v>
      </c>
      <c r="Q498" t="s">
        <v>1</v>
      </c>
      <c r="R498" t="s">
        <v>69</v>
      </c>
      <c r="S498" s="14">
        <v>42150.755312499998</v>
      </c>
      <c r="T498" s="14">
        <v>42180.755312499998</v>
      </c>
      <c r="U498" t="s">
        <v>15</v>
      </c>
      <c r="V498" t="s">
        <v>16</v>
      </c>
      <c r="W498">
        <v>2015</v>
      </c>
    </row>
    <row r="499" spans="1:23" ht="170" x14ac:dyDescent="0.2">
      <c r="A499">
        <v>3544</v>
      </c>
      <c r="B499" s="11" t="s">
        <v>1078</v>
      </c>
      <c r="C499" s="11" t="s">
        <v>1079</v>
      </c>
      <c r="D499" s="12">
        <v>2500</v>
      </c>
      <c r="E499" s="13">
        <v>2500</v>
      </c>
      <c r="F499" t="s">
        <v>7</v>
      </c>
      <c r="G499" t="s">
        <v>72</v>
      </c>
      <c r="H499" t="s">
        <v>73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68</v>
      </c>
      <c r="O499">
        <v>100</v>
      </c>
      <c r="P499">
        <v>104.17</v>
      </c>
      <c r="Q499" t="s">
        <v>1</v>
      </c>
      <c r="R499" t="s">
        <v>69</v>
      </c>
      <c r="S499" s="14">
        <v>42040.831678240742</v>
      </c>
      <c r="T499" s="14">
        <v>42070.831678240742</v>
      </c>
      <c r="U499" t="s">
        <v>12</v>
      </c>
      <c r="V499" t="s">
        <v>13</v>
      </c>
      <c r="W499">
        <v>2015</v>
      </c>
    </row>
    <row r="500" spans="1:23" ht="238" x14ac:dyDescent="0.2">
      <c r="A500">
        <v>3545</v>
      </c>
      <c r="B500" s="11" t="s">
        <v>1080</v>
      </c>
      <c r="C500" s="11" t="s">
        <v>1081</v>
      </c>
      <c r="D500" s="12">
        <v>250</v>
      </c>
      <c r="E500" s="13">
        <v>251</v>
      </c>
      <c r="F500" t="s">
        <v>7</v>
      </c>
      <c r="G500" t="s">
        <v>72</v>
      </c>
      <c r="H500" t="s">
        <v>73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68</v>
      </c>
      <c r="O500">
        <v>100</v>
      </c>
      <c r="P500">
        <v>31.38</v>
      </c>
      <c r="Q500" t="s">
        <v>1</v>
      </c>
      <c r="R500" t="s">
        <v>69</v>
      </c>
      <c r="S500" s="14">
        <v>42075.807395833333</v>
      </c>
      <c r="T500" s="14">
        <v>42105.807395833333</v>
      </c>
      <c r="U500" t="s">
        <v>13</v>
      </c>
      <c r="V500" t="s">
        <v>14</v>
      </c>
      <c r="W500">
        <v>2015</v>
      </c>
    </row>
    <row r="501" spans="1:23" ht="272" x14ac:dyDescent="0.2">
      <c r="A501">
        <v>3546</v>
      </c>
      <c r="B501" s="11" t="s">
        <v>1082</v>
      </c>
      <c r="C501" s="11" t="s">
        <v>1083</v>
      </c>
      <c r="D501" s="12">
        <v>1100</v>
      </c>
      <c r="E501" s="13">
        <v>1125</v>
      </c>
      <c r="F501" t="s">
        <v>7</v>
      </c>
      <c r="G501" t="s">
        <v>72</v>
      </c>
      <c r="H501" t="s">
        <v>73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68</v>
      </c>
      <c r="O501">
        <v>102</v>
      </c>
      <c r="P501">
        <v>59.21</v>
      </c>
      <c r="Q501" t="s">
        <v>1</v>
      </c>
      <c r="R501" t="s">
        <v>69</v>
      </c>
      <c r="S501" s="14">
        <v>42073.660694444443</v>
      </c>
      <c r="T501" s="14">
        <v>42095.165972222225</v>
      </c>
      <c r="U501" t="s">
        <v>13</v>
      </c>
      <c r="V501" t="s">
        <v>14</v>
      </c>
      <c r="W501">
        <v>2015</v>
      </c>
    </row>
    <row r="502" spans="1:23" ht="221" x14ac:dyDescent="0.2">
      <c r="A502">
        <v>3547</v>
      </c>
      <c r="B502" s="11" t="s">
        <v>1084</v>
      </c>
      <c r="C502" s="11" t="s">
        <v>1085</v>
      </c>
      <c r="D502" s="12">
        <v>35000</v>
      </c>
      <c r="E502" s="13">
        <v>40043.25</v>
      </c>
      <c r="F502" t="s">
        <v>7</v>
      </c>
      <c r="G502" t="s">
        <v>72</v>
      </c>
      <c r="H502" t="s">
        <v>73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68</v>
      </c>
      <c r="O502">
        <v>114</v>
      </c>
      <c r="P502">
        <v>119.18</v>
      </c>
      <c r="Q502" t="s">
        <v>1</v>
      </c>
      <c r="R502" t="s">
        <v>69</v>
      </c>
      <c r="S502" s="14">
        <v>42480.078715277778</v>
      </c>
      <c r="T502" s="14">
        <v>42504.165972222225</v>
      </c>
      <c r="U502" t="s">
        <v>14</v>
      </c>
      <c r="V502" t="s">
        <v>15</v>
      </c>
      <c r="W502">
        <v>2016</v>
      </c>
    </row>
    <row r="503" spans="1:23" ht="221" x14ac:dyDescent="0.2">
      <c r="A503">
        <v>3548</v>
      </c>
      <c r="B503" s="11" t="s">
        <v>1086</v>
      </c>
      <c r="C503" s="11" t="s">
        <v>1087</v>
      </c>
      <c r="D503" s="12">
        <v>2100</v>
      </c>
      <c r="E503" s="13">
        <v>2140</v>
      </c>
      <c r="F503" t="s">
        <v>7</v>
      </c>
      <c r="G503" t="s">
        <v>72</v>
      </c>
      <c r="H503" t="s">
        <v>73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68</v>
      </c>
      <c r="O503">
        <v>102</v>
      </c>
      <c r="P503">
        <v>164.62</v>
      </c>
      <c r="Q503" t="s">
        <v>1</v>
      </c>
      <c r="R503" t="s">
        <v>69</v>
      </c>
      <c r="S503" s="14">
        <v>42411.942291666666</v>
      </c>
      <c r="T503" s="14">
        <v>42434.041666666672</v>
      </c>
      <c r="U503" t="s">
        <v>12</v>
      </c>
      <c r="V503" t="s">
        <v>13</v>
      </c>
      <c r="W503">
        <v>2016</v>
      </c>
    </row>
    <row r="504" spans="1:23" ht="221" x14ac:dyDescent="0.2">
      <c r="A504">
        <v>3549</v>
      </c>
      <c r="B504" s="11" t="s">
        <v>1088</v>
      </c>
      <c r="C504" s="11" t="s">
        <v>1089</v>
      </c>
      <c r="D504" s="12">
        <v>1000</v>
      </c>
      <c r="E504" s="13">
        <v>1020</v>
      </c>
      <c r="F504" t="s">
        <v>7</v>
      </c>
      <c r="G504" t="s">
        <v>66</v>
      </c>
      <c r="H504" t="s">
        <v>67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68</v>
      </c>
      <c r="O504">
        <v>102</v>
      </c>
      <c r="P504">
        <v>24.29</v>
      </c>
      <c r="Q504" t="s">
        <v>1</v>
      </c>
      <c r="R504" t="s">
        <v>69</v>
      </c>
      <c r="S504" s="14">
        <v>42223.394363425927</v>
      </c>
      <c r="T504" s="14">
        <v>42251.394363425927</v>
      </c>
      <c r="U504" t="s">
        <v>18</v>
      </c>
      <c r="V504" t="s">
        <v>19</v>
      </c>
      <c r="W504">
        <v>2015</v>
      </c>
    </row>
    <row r="505" spans="1:23" ht="255" x14ac:dyDescent="0.2">
      <c r="A505">
        <v>3550</v>
      </c>
      <c r="B505" s="11" t="s">
        <v>1090</v>
      </c>
      <c r="C505" s="11" t="s">
        <v>1091</v>
      </c>
      <c r="D505" s="12">
        <v>2500</v>
      </c>
      <c r="E505" s="13">
        <v>2620</v>
      </c>
      <c r="F505" t="s">
        <v>7</v>
      </c>
      <c r="G505" t="s">
        <v>66</v>
      </c>
      <c r="H505" t="s">
        <v>67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68</v>
      </c>
      <c r="O505">
        <v>105</v>
      </c>
      <c r="P505">
        <v>40.94</v>
      </c>
      <c r="Q505" t="s">
        <v>1</v>
      </c>
      <c r="R505" t="s">
        <v>69</v>
      </c>
      <c r="S505" s="14">
        <v>42462.893495370372</v>
      </c>
      <c r="T505" s="14">
        <v>42492.893495370372</v>
      </c>
      <c r="U505" t="s">
        <v>14</v>
      </c>
      <c r="V505" t="s">
        <v>15</v>
      </c>
      <c r="W505">
        <v>2016</v>
      </c>
    </row>
    <row r="506" spans="1:23" ht="255" x14ac:dyDescent="0.2">
      <c r="A506">
        <v>3551</v>
      </c>
      <c r="B506" s="11" t="s">
        <v>1092</v>
      </c>
      <c r="C506" s="11" t="s">
        <v>1093</v>
      </c>
      <c r="D506" s="12">
        <v>1500</v>
      </c>
      <c r="E506" s="13">
        <v>1527.5</v>
      </c>
      <c r="F506" t="s">
        <v>7</v>
      </c>
      <c r="G506" t="s">
        <v>72</v>
      </c>
      <c r="H506" t="s">
        <v>73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68</v>
      </c>
      <c r="O506">
        <v>102</v>
      </c>
      <c r="P506">
        <v>61.1</v>
      </c>
      <c r="Q506" t="s">
        <v>1</v>
      </c>
      <c r="R506" t="s">
        <v>69</v>
      </c>
      <c r="S506" s="14">
        <v>41753.515856481477</v>
      </c>
      <c r="T506" s="14">
        <v>41781.921527777777</v>
      </c>
      <c r="U506" t="s">
        <v>14</v>
      </c>
      <c r="V506" t="s">
        <v>15</v>
      </c>
      <c r="W506">
        <v>2014</v>
      </c>
    </row>
    <row r="507" spans="1:23" ht="238" x14ac:dyDescent="0.2">
      <c r="A507">
        <v>3552</v>
      </c>
      <c r="B507" s="11" t="s">
        <v>1094</v>
      </c>
      <c r="C507" s="11" t="s">
        <v>1095</v>
      </c>
      <c r="D507" s="12">
        <v>773</v>
      </c>
      <c r="E507" s="13">
        <v>773</v>
      </c>
      <c r="F507" t="s">
        <v>7</v>
      </c>
      <c r="G507" t="s">
        <v>66</v>
      </c>
      <c r="H507" t="s">
        <v>67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68</v>
      </c>
      <c r="O507">
        <v>100</v>
      </c>
      <c r="P507">
        <v>38.65</v>
      </c>
      <c r="Q507" t="s">
        <v>1</v>
      </c>
      <c r="R507" t="s">
        <v>69</v>
      </c>
      <c r="S507" s="14">
        <v>41788.587083333332</v>
      </c>
      <c r="T507" s="14">
        <v>41818.587083333332</v>
      </c>
      <c r="U507" t="s">
        <v>15</v>
      </c>
      <c r="V507" t="s">
        <v>16</v>
      </c>
      <c r="W507">
        <v>2014</v>
      </c>
    </row>
    <row r="508" spans="1:23" ht="221" x14ac:dyDescent="0.2">
      <c r="A508">
        <v>3553</v>
      </c>
      <c r="B508" s="11" t="s">
        <v>1096</v>
      </c>
      <c r="C508" s="11" t="s">
        <v>1097</v>
      </c>
      <c r="D508" s="12">
        <v>5500</v>
      </c>
      <c r="E508" s="13">
        <v>5845</v>
      </c>
      <c r="F508" t="s">
        <v>7</v>
      </c>
      <c r="G508" t="s">
        <v>72</v>
      </c>
      <c r="H508" t="s">
        <v>73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68</v>
      </c>
      <c r="O508">
        <v>106</v>
      </c>
      <c r="P508">
        <v>56.2</v>
      </c>
      <c r="Q508" t="s">
        <v>1</v>
      </c>
      <c r="R508" t="s">
        <v>69</v>
      </c>
      <c r="S508" s="14">
        <v>42196.028703703705</v>
      </c>
      <c r="T508" s="14">
        <v>42228</v>
      </c>
      <c r="U508" t="s">
        <v>17</v>
      </c>
      <c r="V508" t="s">
        <v>18</v>
      </c>
      <c r="W508">
        <v>2015</v>
      </c>
    </row>
    <row r="509" spans="1:23" ht="204" x14ac:dyDescent="0.2">
      <c r="A509">
        <v>3554</v>
      </c>
      <c r="B509" s="11" t="s">
        <v>1098</v>
      </c>
      <c r="C509" s="11" t="s">
        <v>1099</v>
      </c>
      <c r="D509" s="12">
        <v>5000</v>
      </c>
      <c r="E509" s="13">
        <v>5671.11</v>
      </c>
      <c r="F509" t="s">
        <v>7</v>
      </c>
      <c r="G509" t="s">
        <v>72</v>
      </c>
      <c r="H509" t="s">
        <v>73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68</v>
      </c>
      <c r="O509">
        <v>113</v>
      </c>
      <c r="P509">
        <v>107</v>
      </c>
      <c r="Q509" t="s">
        <v>1</v>
      </c>
      <c r="R509" t="s">
        <v>69</v>
      </c>
      <c r="S509" s="14">
        <v>42016.050451388888</v>
      </c>
      <c r="T509" s="14">
        <v>42046.708333333328</v>
      </c>
      <c r="U509" t="s">
        <v>11</v>
      </c>
      <c r="V509" t="s">
        <v>12</v>
      </c>
      <c r="W509">
        <v>2015</v>
      </c>
    </row>
    <row r="510" spans="1:23" ht="238" x14ac:dyDescent="0.2">
      <c r="A510">
        <v>3555</v>
      </c>
      <c r="B510" s="11" t="s">
        <v>1100</v>
      </c>
      <c r="C510" s="11" t="s">
        <v>1101</v>
      </c>
      <c r="D510" s="12">
        <v>2400</v>
      </c>
      <c r="E510" s="13">
        <v>2400</v>
      </c>
      <c r="F510" t="s">
        <v>7</v>
      </c>
      <c r="G510" t="s">
        <v>1102</v>
      </c>
      <c r="H510" t="s">
        <v>515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68</v>
      </c>
      <c r="O510">
        <v>100</v>
      </c>
      <c r="P510">
        <v>171.43</v>
      </c>
      <c r="Q510" t="s">
        <v>1</v>
      </c>
      <c r="R510" t="s">
        <v>69</v>
      </c>
      <c r="S510" s="14">
        <v>42661.442060185189</v>
      </c>
      <c r="T510" s="14">
        <v>42691.483726851846</v>
      </c>
      <c r="U510" t="s">
        <v>20</v>
      </c>
      <c r="V510" t="s">
        <v>21</v>
      </c>
      <c r="W510">
        <v>2016</v>
      </c>
    </row>
    <row r="511" spans="1:23" ht="221" x14ac:dyDescent="0.2">
      <c r="A511">
        <v>3556</v>
      </c>
      <c r="B511" s="11" t="s">
        <v>1103</v>
      </c>
      <c r="C511" s="11" t="s">
        <v>1104</v>
      </c>
      <c r="D511" s="12">
        <v>2200</v>
      </c>
      <c r="E511" s="13">
        <v>2210</v>
      </c>
      <c r="F511" t="s">
        <v>7</v>
      </c>
      <c r="G511" t="s">
        <v>66</v>
      </c>
      <c r="H511" t="s">
        <v>67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68</v>
      </c>
      <c r="O511">
        <v>100</v>
      </c>
      <c r="P511">
        <v>110.5</v>
      </c>
      <c r="Q511" t="s">
        <v>1</v>
      </c>
      <c r="R511" t="s">
        <v>69</v>
      </c>
      <c r="S511" s="14">
        <v>41808.649583333332</v>
      </c>
      <c r="T511" s="14">
        <v>41868.649583333332</v>
      </c>
      <c r="U511" t="s">
        <v>16</v>
      </c>
      <c r="V511" t="s">
        <v>18</v>
      </c>
      <c r="W511">
        <v>2014</v>
      </c>
    </row>
    <row r="512" spans="1:23" ht="255" x14ac:dyDescent="0.2">
      <c r="A512">
        <v>3557</v>
      </c>
      <c r="B512" s="11" t="s">
        <v>1105</v>
      </c>
      <c r="C512" s="11" t="s">
        <v>1106</v>
      </c>
      <c r="D512" s="12">
        <v>100000</v>
      </c>
      <c r="E512" s="13">
        <v>100036</v>
      </c>
      <c r="F512" t="s">
        <v>7</v>
      </c>
      <c r="G512" t="s">
        <v>72</v>
      </c>
      <c r="H512" t="s">
        <v>73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68</v>
      </c>
      <c r="O512">
        <v>100</v>
      </c>
      <c r="P512">
        <v>179.28</v>
      </c>
      <c r="Q512" t="s">
        <v>1</v>
      </c>
      <c r="R512" t="s">
        <v>69</v>
      </c>
      <c r="S512" s="14">
        <v>41730.276747685188</v>
      </c>
      <c r="T512" s="14">
        <v>41764.276747685188</v>
      </c>
      <c r="U512" t="s">
        <v>14</v>
      </c>
      <c r="V512" t="s">
        <v>15</v>
      </c>
      <c r="W512">
        <v>2014</v>
      </c>
    </row>
    <row r="513" spans="1:23" ht="238" x14ac:dyDescent="0.2">
      <c r="A513">
        <v>3558</v>
      </c>
      <c r="B513" s="11" t="s">
        <v>1107</v>
      </c>
      <c r="C513" s="11" t="s">
        <v>1108</v>
      </c>
      <c r="D513" s="12">
        <v>350</v>
      </c>
      <c r="E513" s="13">
        <v>504</v>
      </c>
      <c r="F513" t="s">
        <v>7</v>
      </c>
      <c r="G513" t="s">
        <v>66</v>
      </c>
      <c r="H513" t="s">
        <v>67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68</v>
      </c>
      <c r="O513">
        <v>144</v>
      </c>
      <c r="P513">
        <v>22.91</v>
      </c>
      <c r="Q513" t="s">
        <v>1</v>
      </c>
      <c r="R513" t="s">
        <v>69</v>
      </c>
      <c r="S513" s="14">
        <v>42139.816840277781</v>
      </c>
      <c r="T513" s="14">
        <v>42181.875</v>
      </c>
      <c r="U513" t="s">
        <v>15</v>
      </c>
      <c r="V513" t="s">
        <v>16</v>
      </c>
      <c r="W513">
        <v>2015</v>
      </c>
    </row>
    <row r="514" spans="1:23" ht="238" x14ac:dyDescent="0.2">
      <c r="A514">
        <v>3559</v>
      </c>
      <c r="B514" s="11" t="s">
        <v>1109</v>
      </c>
      <c r="C514" s="11" t="s">
        <v>1110</v>
      </c>
      <c r="D514" s="12">
        <v>1000</v>
      </c>
      <c r="E514" s="13">
        <v>1035</v>
      </c>
      <c r="F514" t="s">
        <v>7</v>
      </c>
      <c r="G514" t="s">
        <v>180</v>
      </c>
      <c r="H514" t="s">
        <v>181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68</v>
      </c>
      <c r="O514">
        <v>104</v>
      </c>
      <c r="P514">
        <v>43.13</v>
      </c>
      <c r="Q514" t="s">
        <v>1</v>
      </c>
      <c r="R514" t="s">
        <v>69</v>
      </c>
      <c r="S514" s="14">
        <v>42194.096157407403</v>
      </c>
      <c r="T514" s="14">
        <v>42216.373611111107</v>
      </c>
      <c r="U514" t="s">
        <v>17</v>
      </c>
      <c r="V514" t="s">
        <v>17</v>
      </c>
      <c r="W514">
        <v>2015</v>
      </c>
    </row>
    <row r="515" spans="1:23" ht="272" x14ac:dyDescent="0.2">
      <c r="A515">
        <v>3560</v>
      </c>
      <c r="B515" s="11" t="s">
        <v>1111</v>
      </c>
      <c r="C515" s="11" t="s">
        <v>1112</v>
      </c>
      <c r="D515" s="12">
        <v>3200</v>
      </c>
      <c r="E515" s="13">
        <v>3470</v>
      </c>
      <c r="F515" t="s">
        <v>7</v>
      </c>
      <c r="G515" t="s">
        <v>90</v>
      </c>
      <c r="H515" t="s">
        <v>91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68</v>
      </c>
      <c r="O515">
        <v>108</v>
      </c>
      <c r="P515">
        <v>46.89</v>
      </c>
      <c r="Q515" t="s">
        <v>1</v>
      </c>
      <c r="R515" t="s">
        <v>69</v>
      </c>
      <c r="S515" s="14">
        <v>42115.889652777783</v>
      </c>
      <c r="T515" s="14">
        <v>42151.114583333328</v>
      </c>
      <c r="U515" t="s">
        <v>14</v>
      </c>
      <c r="V515" t="s">
        <v>15</v>
      </c>
      <c r="W515">
        <v>2015</v>
      </c>
    </row>
    <row r="516" spans="1:23" ht="289" x14ac:dyDescent="0.2">
      <c r="A516">
        <v>3561</v>
      </c>
      <c r="B516" s="11" t="s">
        <v>1113</v>
      </c>
      <c r="C516" s="11" t="s">
        <v>1114</v>
      </c>
      <c r="D516" s="12">
        <v>2500</v>
      </c>
      <c r="E516" s="13">
        <v>2560</v>
      </c>
      <c r="F516" t="s">
        <v>7</v>
      </c>
      <c r="G516" t="s">
        <v>72</v>
      </c>
      <c r="H516" t="s">
        <v>73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68</v>
      </c>
      <c r="O516">
        <v>102</v>
      </c>
      <c r="P516">
        <v>47.41</v>
      </c>
      <c r="Q516" t="s">
        <v>1</v>
      </c>
      <c r="R516" t="s">
        <v>69</v>
      </c>
      <c r="S516" s="14">
        <v>42203.680300925931</v>
      </c>
      <c r="T516" s="14">
        <v>42221.774999999994</v>
      </c>
      <c r="U516" t="s">
        <v>17</v>
      </c>
      <c r="V516" t="s">
        <v>18</v>
      </c>
      <c r="W516">
        <v>2015</v>
      </c>
    </row>
    <row r="517" spans="1:23" ht="272" x14ac:dyDescent="0.2">
      <c r="A517">
        <v>3562</v>
      </c>
      <c r="B517" s="11" t="s">
        <v>1115</v>
      </c>
      <c r="C517" s="11" t="s">
        <v>1116</v>
      </c>
      <c r="D517" s="12">
        <v>315</v>
      </c>
      <c r="E517" s="13">
        <v>469</v>
      </c>
      <c r="F517" t="s">
        <v>7</v>
      </c>
      <c r="G517" t="s">
        <v>66</v>
      </c>
      <c r="H517" t="s">
        <v>67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68</v>
      </c>
      <c r="O517">
        <v>149</v>
      </c>
      <c r="P517">
        <v>15.13</v>
      </c>
      <c r="Q517" t="s">
        <v>1</v>
      </c>
      <c r="R517" t="s">
        <v>69</v>
      </c>
      <c r="S517" s="14">
        <v>42433.761886574073</v>
      </c>
      <c r="T517" s="14">
        <v>42442.916666666672</v>
      </c>
      <c r="U517" t="s">
        <v>13</v>
      </c>
      <c r="V517" t="s">
        <v>13</v>
      </c>
      <c r="W517">
        <v>2016</v>
      </c>
    </row>
    <row r="518" spans="1:23" ht="238" x14ac:dyDescent="0.2">
      <c r="A518">
        <v>3563</v>
      </c>
      <c r="B518" s="11" t="s">
        <v>1117</v>
      </c>
      <c r="C518" s="11" t="s">
        <v>1118</v>
      </c>
      <c r="D518" s="12">
        <v>500</v>
      </c>
      <c r="E518" s="13">
        <v>527.45000000000005</v>
      </c>
      <c r="F518" t="s">
        <v>7</v>
      </c>
      <c r="G518" t="s">
        <v>66</v>
      </c>
      <c r="H518" t="s">
        <v>67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68</v>
      </c>
      <c r="O518">
        <v>105</v>
      </c>
      <c r="P518">
        <v>21.1</v>
      </c>
      <c r="Q518" t="s">
        <v>1</v>
      </c>
      <c r="R518" t="s">
        <v>69</v>
      </c>
      <c r="S518" s="14">
        <v>42555.671944444446</v>
      </c>
      <c r="T518" s="14">
        <v>42583.791666666672</v>
      </c>
      <c r="U518" t="s">
        <v>17</v>
      </c>
      <c r="V518" t="s">
        <v>18</v>
      </c>
      <c r="W518">
        <v>2016</v>
      </c>
    </row>
    <row r="519" spans="1:23" ht="170" x14ac:dyDescent="0.2">
      <c r="A519">
        <v>3564</v>
      </c>
      <c r="B519" s="11" t="s">
        <v>1119</v>
      </c>
      <c r="C519" s="11" t="s">
        <v>1120</v>
      </c>
      <c r="D519" s="12">
        <v>1000</v>
      </c>
      <c r="E519" s="13">
        <v>1005</v>
      </c>
      <c r="F519" t="s">
        <v>7</v>
      </c>
      <c r="G519" t="s">
        <v>66</v>
      </c>
      <c r="H519" t="s">
        <v>67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68</v>
      </c>
      <c r="O519">
        <v>101</v>
      </c>
      <c r="P519">
        <v>59.12</v>
      </c>
      <c r="Q519" t="s">
        <v>1</v>
      </c>
      <c r="R519" t="s">
        <v>69</v>
      </c>
      <c r="S519" s="14">
        <v>42236.623252314821</v>
      </c>
      <c r="T519" s="14">
        <v>42282.666666666672</v>
      </c>
      <c r="U519" t="s">
        <v>18</v>
      </c>
      <c r="V519" t="s">
        <v>20</v>
      </c>
      <c r="W519">
        <v>2015</v>
      </c>
    </row>
    <row r="520" spans="1:23" ht="272" x14ac:dyDescent="0.2">
      <c r="A520">
        <v>3565</v>
      </c>
      <c r="B520" s="11" t="s">
        <v>1121</v>
      </c>
      <c r="C520" s="11" t="s">
        <v>1122</v>
      </c>
      <c r="D520" s="12">
        <v>900</v>
      </c>
      <c r="E520" s="13">
        <v>1175</v>
      </c>
      <c r="F520" t="s">
        <v>7</v>
      </c>
      <c r="G520" t="s">
        <v>72</v>
      </c>
      <c r="H520" t="s">
        <v>73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68</v>
      </c>
      <c r="O520">
        <v>131</v>
      </c>
      <c r="P520">
        <v>97.92</v>
      </c>
      <c r="Q520" t="s">
        <v>1</v>
      </c>
      <c r="R520" t="s">
        <v>69</v>
      </c>
      <c r="S520" s="14">
        <v>41974.743148148147</v>
      </c>
      <c r="T520" s="14">
        <v>42004.743148148147</v>
      </c>
      <c r="U520" t="s">
        <v>22</v>
      </c>
      <c r="V520" t="s">
        <v>22</v>
      </c>
      <c r="W520">
        <v>2014</v>
      </c>
    </row>
    <row r="521" spans="1:23" ht="238" x14ac:dyDescent="0.2">
      <c r="A521">
        <v>3566</v>
      </c>
      <c r="B521" s="11" t="s">
        <v>1123</v>
      </c>
      <c r="C521" s="11" t="s">
        <v>1124</v>
      </c>
      <c r="D521" s="12">
        <v>2000</v>
      </c>
      <c r="E521" s="13">
        <v>2095</v>
      </c>
      <c r="F521" t="s">
        <v>7</v>
      </c>
      <c r="G521" t="s">
        <v>66</v>
      </c>
      <c r="H521" t="s">
        <v>67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68</v>
      </c>
      <c r="O521">
        <v>105</v>
      </c>
      <c r="P521">
        <v>55.13</v>
      </c>
      <c r="Q521" t="s">
        <v>1</v>
      </c>
      <c r="R521" t="s">
        <v>69</v>
      </c>
      <c r="S521" s="14">
        <v>41997.507905092592</v>
      </c>
      <c r="T521" s="14">
        <v>42027.507905092592</v>
      </c>
      <c r="U521" t="s">
        <v>22</v>
      </c>
      <c r="V521" t="s">
        <v>11</v>
      </c>
      <c r="W521">
        <v>2014</v>
      </c>
    </row>
    <row r="522" spans="1:23" ht="204" x14ac:dyDescent="0.2">
      <c r="A522">
        <v>3567</v>
      </c>
      <c r="B522" s="11" t="s">
        <v>1125</v>
      </c>
      <c r="C522" s="11" t="s">
        <v>1126</v>
      </c>
      <c r="D522" s="12">
        <v>1000</v>
      </c>
      <c r="E522" s="13">
        <v>1088</v>
      </c>
      <c r="F522" t="s">
        <v>7</v>
      </c>
      <c r="G522" t="s">
        <v>66</v>
      </c>
      <c r="H522" t="s">
        <v>67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68</v>
      </c>
      <c r="O522">
        <v>109</v>
      </c>
      <c r="P522">
        <v>26.54</v>
      </c>
      <c r="Q522" t="s">
        <v>1</v>
      </c>
      <c r="R522" t="s">
        <v>69</v>
      </c>
      <c r="S522" s="14">
        <v>42135.810694444444</v>
      </c>
      <c r="T522" s="14">
        <v>42165.810694444444</v>
      </c>
      <c r="U522" t="s">
        <v>15</v>
      </c>
      <c r="V522" t="s">
        <v>16</v>
      </c>
      <c r="W522">
        <v>2015</v>
      </c>
    </row>
    <row r="523" spans="1:23" ht="238" x14ac:dyDescent="0.2">
      <c r="A523">
        <v>3568</v>
      </c>
      <c r="B523" s="11" t="s">
        <v>1127</v>
      </c>
      <c r="C523" s="11" t="s">
        <v>1128</v>
      </c>
      <c r="D523" s="12">
        <v>1000</v>
      </c>
      <c r="E523" s="13">
        <v>1110</v>
      </c>
      <c r="F523" t="s">
        <v>7</v>
      </c>
      <c r="G523" t="s">
        <v>72</v>
      </c>
      <c r="H523" t="s">
        <v>73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68</v>
      </c>
      <c r="O523">
        <v>111</v>
      </c>
      <c r="P523">
        <v>58.42</v>
      </c>
      <c r="Q523" t="s">
        <v>1</v>
      </c>
      <c r="R523" t="s">
        <v>69</v>
      </c>
      <c r="S523" s="14">
        <v>41869.740671296298</v>
      </c>
      <c r="T523" s="14">
        <v>41899.740671296298</v>
      </c>
      <c r="U523" t="s">
        <v>18</v>
      </c>
      <c r="V523" t="s">
        <v>19</v>
      </c>
      <c r="W523">
        <v>2014</v>
      </c>
    </row>
    <row r="524" spans="1:23" ht="221" x14ac:dyDescent="0.2">
      <c r="A524">
        <v>3569</v>
      </c>
      <c r="B524" s="11" t="s">
        <v>1129</v>
      </c>
      <c r="C524" s="11" t="s">
        <v>1130</v>
      </c>
      <c r="D524" s="12">
        <v>5000</v>
      </c>
      <c r="E524" s="13">
        <v>5024</v>
      </c>
      <c r="F524" t="s">
        <v>7</v>
      </c>
      <c r="G524" t="s">
        <v>72</v>
      </c>
      <c r="H524" t="s">
        <v>73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68</v>
      </c>
      <c r="O524">
        <v>100</v>
      </c>
      <c r="P524">
        <v>122.54</v>
      </c>
      <c r="Q524" t="s">
        <v>1</v>
      </c>
      <c r="R524" t="s">
        <v>69</v>
      </c>
      <c r="S524" s="14">
        <v>41982.688611111109</v>
      </c>
      <c r="T524" s="14">
        <v>42012.688611111109</v>
      </c>
      <c r="U524" t="s">
        <v>22</v>
      </c>
      <c r="V524" t="s">
        <v>11</v>
      </c>
      <c r="W524">
        <v>2014</v>
      </c>
    </row>
    <row r="525" spans="1:23" ht="204" x14ac:dyDescent="0.2">
      <c r="A525">
        <v>3570</v>
      </c>
      <c r="B525" s="11" t="s">
        <v>1131</v>
      </c>
      <c r="C525" s="11" t="s">
        <v>1132</v>
      </c>
      <c r="D525" s="12">
        <v>2000</v>
      </c>
      <c r="E525" s="13">
        <v>2287</v>
      </c>
      <c r="F525" t="s">
        <v>7</v>
      </c>
      <c r="G525" t="s">
        <v>72</v>
      </c>
      <c r="H525" t="s">
        <v>73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68</v>
      </c>
      <c r="O525">
        <v>114</v>
      </c>
      <c r="P525">
        <v>87.96</v>
      </c>
      <c r="Q525" t="s">
        <v>1</v>
      </c>
      <c r="R525" t="s">
        <v>69</v>
      </c>
      <c r="S525" s="14">
        <v>41976.331979166673</v>
      </c>
      <c r="T525" s="14">
        <v>42004.291666666672</v>
      </c>
      <c r="U525" t="s">
        <v>22</v>
      </c>
      <c r="V525" t="s">
        <v>22</v>
      </c>
      <c r="W525">
        <v>2014</v>
      </c>
    </row>
    <row r="526" spans="1:23" ht="221" x14ac:dyDescent="0.2">
      <c r="A526">
        <v>3571</v>
      </c>
      <c r="B526" s="11" t="s">
        <v>1133</v>
      </c>
      <c r="C526" s="11" t="s">
        <v>1134</v>
      </c>
      <c r="D526" s="12">
        <v>1500</v>
      </c>
      <c r="E526" s="13">
        <v>1831</v>
      </c>
      <c r="F526" t="s">
        <v>7</v>
      </c>
      <c r="G526" t="s">
        <v>66</v>
      </c>
      <c r="H526" t="s">
        <v>67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68</v>
      </c>
      <c r="O526">
        <v>122</v>
      </c>
      <c r="P526">
        <v>73.239999999999995</v>
      </c>
      <c r="Q526" t="s">
        <v>1</v>
      </c>
      <c r="R526" t="s">
        <v>69</v>
      </c>
      <c r="S526" s="14">
        <v>41912.858946759261</v>
      </c>
      <c r="T526" s="14">
        <v>41942.858946759261</v>
      </c>
      <c r="U526" t="s">
        <v>19</v>
      </c>
      <c r="V526" t="s">
        <v>20</v>
      </c>
      <c r="W526">
        <v>2014</v>
      </c>
    </row>
    <row r="527" spans="1:23" ht="170" x14ac:dyDescent="0.2">
      <c r="A527">
        <v>3572</v>
      </c>
      <c r="B527" s="11" t="s">
        <v>1135</v>
      </c>
      <c r="C527" s="11" t="s">
        <v>1136</v>
      </c>
      <c r="D527" s="12">
        <v>500</v>
      </c>
      <c r="E527" s="13">
        <v>500</v>
      </c>
      <c r="F527" t="s">
        <v>7</v>
      </c>
      <c r="G527" t="s">
        <v>66</v>
      </c>
      <c r="H527" t="s">
        <v>67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68</v>
      </c>
      <c r="O527">
        <v>100</v>
      </c>
      <c r="P527">
        <v>55.56</v>
      </c>
      <c r="Q527" t="s">
        <v>1</v>
      </c>
      <c r="R527" t="s">
        <v>69</v>
      </c>
      <c r="S527" s="14">
        <v>42146.570393518516</v>
      </c>
      <c r="T527" s="14">
        <v>42176.570393518516</v>
      </c>
      <c r="U527" t="s">
        <v>15</v>
      </c>
      <c r="V527" t="s">
        <v>16</v>
      </c>
      <c r="W527">
        <v>2015</v>
      </c>
    </row>
    <row r="528" spans="1:23" ht="170" x14ac:dyDescent="0.2">
      <c r="A528">
        <v>3573</v>
      </c>
      <c r="B528" s="11" t="s">
        <v>1137</v>
      </c>
      <c r="C528" s="11" t="s">
        <v>1138</v>
      </c>
      <c r="D528" s="12">
        <v>3000</v>
      </c>
      <c r="E528" s="13">
        <v>3084</v>
      </c>
      <c r="F528" t="s">
        <v>7</v>
      </c>
      <c r="G528" t="s">
        <v>66</v>
      </c>
      <c r="H528" t="s">
        <v>67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68</v>
      </c>
      <c r="O528">
        <v>103</v>
      </c>
      <c r="P528">
        <v>39.54</v>
      </c>
      <c r="Q528" t="s">
        <v>1</v>
      </c>
      <c r="R528" t="s">
        <v>69</v>
      </c>
      <c r="S528" s="14">
        <v>41921.375532407408</v>
      </c>
      <c r="T528" s="14">
        <v>41951.417199074072</v>
      </c>
      <c r="U528" t="s">
        <v>20</v>
      </c>
      <c r="V528" t="s">
        <v>21</v>
      </c>
      <c r="W528">
        <v>2014</v>
      </c>
    </row>
    <row r="529" spans="1:23" ht="221" x14ac:dyDescent="0.2">
      <c r="A529">
        <v>3574</v>
      </c>
      <c r="B529" s="11" t="s">
        <v>1139</v>
      </c>
      <c r="C529" s="11" t="s">
        <v>1140</v>
      </c>
      <c r="D529" s="12">
        <v>5800</v>
      </c>
      <c r="E529" s="13">
        <v>6155</v>
      </c>
      <c r="F529" t="s">
        <v>7</v>
      </c>
      <c r="G529" t="s">
        <v>72</v>
      </c>
      <c r="H529" t="s">
        <v>73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68</v>
      </c>
      <c r="O529">
        <v>106</v>
      </c>
      <c r="P529">
        <v>136.78</v>
      </c>
      <c r="Q529" t="s">
        <v>1</v>
      </c>
      <c r="R529" t="s">
        <v>69</v>
      </c>
      <c r="S529" s="14">
        <v>41926.942685185182</v>
      </c>
      <c r="T529" s="14">
        <v>41956.984351851846</v>
      </c>
      <c r="U529" t="s">
        <v>20</v>
      </c>
      <c r="V529" t="s">
        <v>21</v>
      </c>
      <c r="W529">
        <v>2014</v>
      </c>
    </row>
    <row r="530" spans="1:23" ht="255" x14ac:dyDescent="0.2">
      <c r="A530">
        <v>3575</v>
      </c>
      <c r="B530" s="11" t="s">
        <v>1141</v>
      </c>
      <c r="C530" s="11" t="s">
        <v>1142</v>
      </c>
      <c r="D530" s="12">
        <v>10000</v>
      </c>
      <c r="E530" s="13">
        <v>10133</v>
      </c>
      <c r="F530" t="s">
        <v>7</v>
      </c>
      <c r="G530" t="s">
        <v>72</v>
      </c>
      <c r="H530" t="s">
        <v>73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68</v>
      </c>
      <c r="O530">
        <v>101</v>
      </c>
      <c r="P530">
        <v>99.34</v>
      </c>
      <c r="Q530" t="s">
        <v>1</v>
      </c>
      <c r="R530" t="s">
        <v>69</v>
      </c>
      <c r="S530" s="14">
        <v>42561.783877314811</v>
      </c>
      <c r="T530" s="14">
        <v>42593.165972222225</v>
      </c>
      <c r="U530" t="s">
        <v>17</v>
      </c>
      <c r="V530" t="s">
        <v>18</v>
      </c>
      <c r="W530">
        <v>2016</v>
      </c>
    </row>
    <row r="531" spans="1:23" ht="221" x14ac:dyDescent="0.2">
      <c r="A531">
        <v>3576</v>
      </c>
      <c r="B531" s="11" t="s">
        <v>1143</v>
      </c>
      <c r="C531" s="11" t="s">
        <v>1144</v>
      </c>
      <c r="D531" s="12">
        <v>100</v>
      </c>
      <c r="E531" s="13">
        <v>100</v>
      </c>
      <c r="F531" t="s">
        <v>7</v>
      </c>
      <c r="G531" t="s">
        <v>72</v>
      </c>
      <c r="H531" t="s">
        <v>73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68</v>
      </c>
      <c r="O531">
        <v>100</v>
      </c>
      <c r="P531">
        <v>20</v>
      </c>
      <c r="Q531" t="s">
        <v>1</v>
      </c>
      <c r="R531" t="s">
        <v>69</v>
      </c>
      <c r="S531" s="14">
        <v>42649.54923611111</v>
      </c>
      <c r="T531" s="14">
        <v>42709.590902777782</v>
      </c>
      <c r="U531" t="s">
        <v>20</v>
      </c>
      <c r="V531" t="s">
        <v>22</v>
      </c>
      <c r="W531">
        <v>2016</v>
      </c>
    </row>
    <row r="532" spans="1:23" ht="204" x14ac:dyDescent="0.2">
      <c r="A532">
        <v>3577</v>
      </c>
      <c r="B532" s="11" t="s">
        <v>1145</v>
      </c>
      <c r="C532" s="11" t="s">
        <v>1146</v>
      </c>
      <c r="D532" s="12">
        <v>600</v>
      </c>
      <c r="E532" s="13">
        <v>780</v>
      </c>
      <c r="F532" t="s">
        <v>7</v>
      </c>
      <c r="G532" t="s">
        <v>72</v>
      </c>
      <c r="H532" t="s">
        <v>73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68</v>
      </c>
      <c r="O532">
        <v>130</v>
      </c>
      <c r="P532">
        <v>28.89</v>
      </c>
      <c r="Q532" t="s">
        <v>1</v>
      </c>
      <c r="R532" t="s">
        <v>69</v>
      </c>
      <c r="S532" s="14">
        <v>42093.786840277782</v>
      </c>
      <c r="T532" s="14">
        <v>42120.26944444445</v>
      </c>
      <c r="U532" t="s">
        <v>13</v>
      </c>
      <c r="V532" t="s">
        <v>14</v>
      </c>
      <c r="W532">
        <v>2015</v>
      </c>
    </row>
    <row r="533" spans="1:23" ht="221" x14ac:dyDescent="0.2">
      <c r="A533">
        <v>3578</v>
      </c>
      <c r="B533" s="11" t="s">
        <v>1147</v>
      </c>
      <c r="C533" s="11" t="s">
        <v>1148</v>
      </c>
      <c r="D533" s="12">
        <v>1500</v>
      </c>
      <c r="E533" s="13">
        <v>1500.2</v>
      </c>
      <c r="F533" t="s">
        <v>7</v>
      </c>
      <c r="G533" t="s">
        <v>66</v>
      </c>
      <c r="H533" t="s">
        <v>67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68</v>
      </c>
      <c r="O533">
        <v>100</v>
      </c>
      <c r="P533">
        <v>40.549999999999997</v>
      </c>
      <c r="Q533" t="s">
        <v>1</v>
      </c>
      <c r="R533" t="s">
        <v>69</v>
      </c>
      <c r="S533" s="14">
        <v>42460.733530092592</v>
      </c>
      <c r="T533" s="14">
        <v>42490.733530092592</v>
      </c>
      <c r="U533" t="s">
        <v>13</v>
      </c>
      <c r="V533" t="s">
        <v>14</v>
      </c>
      <c r="W533">
        <v>2016</v>
      </c>
    </row>
    <row r="534" spans="1:23" ht="255" x14ac:dyDescent="0.2">
      <c r="A534">
        <v>3579</v>
      </c>
      <c r="B534" s="11" t="s">
        <v>1149</v>
      </c>
      <c r="C534" s="11" t="s">
        <v>1150</v>
      </c>
      <c r="D534" s="12">
        <v>500</v>
      </c>
      <c r="E534" s="13">
        <v>500</v>
      </c>
      <c r="F534" t="s">
        <v>7</v>
      </c>
      <c r="G534" t="s">
        <v>66</v>
      </c>
      <c r="H534" t="s">
        <v>67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68</v>
      </c>
      <c r="O534">
        <v>100</v>
      </c>
      <c r="P534">
        <v>35.71</v>
      </c>
      <c r="Q534" t="s">
        <v>1</v>
      </c>
      <c r="R534" t="s">
        <v>69</v>
      </c>
      <c r="S534" s="14">
        <v>42430.762222222227</v>
      </c>
      <c r="T534" s="14">
        <v>42460.720555555556</v>
      </c>
      <c r="U534" t="s">
        <v>13</v>
      </c>
      <c r="V534" t="s">
        <v>13</v>
      </c>
      <c r="W534">
        <v>2016</v>
      </c>
    </row>
    <row r="535" spans="1:23" ht="238" x14ac:dyDescent="0.2">
      <c r="A535">
        <v>3580</v>
      </c>
      <c r="B535" s="11" t="s">
        <v>1151</v>
      </c>
      <c r="C535" s="11" t="s">
        <v>1152</v>
      </c>
      <c r="D535" s="12">
        <v>900</v>
      </c>
      <c r="E535" s="13">
        <v>1025</v>
      </c>
      <c r="F535" t="s">
        <v>7</v>
      </c>
      <c r="G535" t="s">
        <v>72</v>
      </c>
      <c r="H535" t="s">
        <v>73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68</v>
      </c>
      <c r="O535">
        <v>114</v>
      </c>
      <c r="P535">
        <v>37.96</v>
      </c>
      <c r="Q535" t="s">
        <v>1</v>
      </c>
      <c r="R535" t="s">
        <v>69</v>
      </c>
      <c r="S535" s="14">
        <v>42026.176180555558</v>
      </c>
      <c r="T535" s="14">
        <v>42064.207638888889</v>
      </c>
      <c r="U535" t="s">
        <v>11</v>
      </c>
      <c r="V535" t="s">
        <v>13</v>
      </c>
      <c r="W535">
        <v>2015</v>
      </c>
    </row>
    <row r="536" spans="1:23" ht="255" x14ac:dyDescent="0.2">
      <c r="A536">
        <v>3581</v>
      </c>
      <c r="B536" s="11" t="s">
        <v>1153</v>
      </c>
      <c r="C536" s="11" t="s">
        <v>1154</v>
      </c>
      <c r="D536" s="12">
        <v>1500</v>
      </c>
      <c r="E536" s="13">
        <v>1500</v>
      </c>
      <c r="F536" t="s">
        <v>7</v>
      </c>
      <c r="G536" t="s">
        <v>66</v>
      </c>
      <c r="H536" t="s">
        <v>67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68</v>
      </c>
      <c r="O536">
        <v>100</v>
      </c>
      <c r="P536">
        <v>33.33</v>
      </c>
      <c r="Q536" t="s">
        <v>1</v>
      </c>
      <c r="R536" t="s">
        <v>69</v>
      </c>
      <c r="S536" s="14">
        <v>41836.471180555556</v>
      </c>
      <c r="T536" s="14">
        <v>41850.471180555556</v>
      </c>
      <c r="U536" t="s">
        <v>17</v>
      </c>
      <c r="V536" t="s">
        <v>17</v>
      </c>
      <c r="W536">
        <v>2014</v>
      </c>
    </row>
    <row r="537" spans="1:23" ht="221" x14ac:dyDescent="0.2">
      <c r="A537">
        <v>3582</v>
      </c>
      <c r="B537" s="11" t="s">
        <v>1155</v>
      </c>
      <c r="C537" s="11" t="s">
        <v>1156</v>
      </c>
      <c r="D537" s="12">
        <v>1000</v>
      </c>
      <c r="E537" s="13">
        <v>2870</v>
      </c>
      <c r="F537" t="s">
        <v>7</v>
      </c>
      <c r="G537" t="s">
        <v>72</v>
      </c>
      <c r="H537" t="s">
        <v>73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68</v>
      </c>
      <c r="O537">
        <v>287</v>
      </c>
      <c r="P537">
        <v>58.57</v>
      </c>
      <c r="Q537" t="s">
        <v>1</v>
      </c>
      <c r="R537" t="s">
        <v>69</v>
      </c>
      <c r="S537" s="14">
        <v>42451.095856481479</v>
      </c>
      <c r="T537" s="14">
        <v>42465.095856481479</v>
      </c>
      <c r="U537" t="s">
        <v>13</v>
      </c>
      <c r="V537" t="s">
        <v>14</v>
      </c>
      <c r="W537">
        <v>2016</v>
      </c>
    </row>
    <row r="538" spans="1:23" ht="221" x14ac:dyDescent="0.2">
      <c r="A538">
        <v>3583</v>
      </c>
      <c r="B538" s="11" t="s">
        <v>1157</v>
      </c>
      <c r="C538" s="11" t="s">
        <v>1158</v>
      </c>
      <c r="D538" s="12">
        <v>3000</v>
      </c>
      <c r="E538" s="13">
        <v>3255</v>
      </c>
      <c r="F538" t="s">
        <v>7</v>
      </c>
      <c r="G538" t="s">
        <v>72</v>
      </c>
      <c r="H538" t="s">
        <v>73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68</v>
      </c>
      <c r="O538">
        <v>109</v>
      </c>
      <c r="P538">
        <v>135.63</v>
      </c>
      <c r="Q538" t="s">
        <v>1</v>
      </c>
      <c r="R538" t="s">
        <v>69</v>
      </c>
      <c r="S538" s="14">
        <v>42418.425983796296</v>
      </c>
      <c r="T538" s="14">
        <v>42478.384317129632</v>
      </c>
      <c r="U538" t="s">
        <v>12</v>
      </c>
      <c r="V538" t="s">
        <v>14</v>
      </c>
      <c r="W538">
        <v>2016</v>
      </c>
    </row>
    <row r="539" spans="1:23" ht="255" x14ac:dyDescent="0.2">
      <c r="A539">
        <v>3584</v>
      </c>
      <c r="B539" s="11" t="s">
        <v>1159</v>
      </c>
      <c r="C539" s="11" t="s">
        <v>1160</v>
      </c>
      <c r="D539" s="12">
        <v>3000</v>
      </c>
      <c r="E539" s="13">
        <v>3465</v>
      </c>
      <c r="F539" t="s">
        <v>7</v>
      </c>
      <c r="G539" t="s">
        <v>66</v>
      </c>
      <c r="H539" t="s">
        <v>67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68</v>
      </c>
      <c r="O539">
        <v>116</v>
      </c>
      <c r="P539">
        <v>30.94</v>
      </c>
      <c r="Q539" t="s">
        <v>1</v>
      </c>
      <c r="R539" t="s">
        <v>69</v>
      </c>
      <c r="S539" s="14">
        <v>42168.316481481481</v>
      </c>
      <c r="T539" s="14">
        <v>42198.316481481481</v>
      </c>
      <c r="U539" t="s">
        <v>16</v>
      </c>
      <c r="V539" t="s">
        <v>17</v>
      </c>
      <c r="W539">
        <v>2015</v>
      </c>
    </row>
    <row r="540" spans="1:23" ht="221" x14ac:dyDescent="0.2">
      <c r="A540">
        <v>3585</v>
      </c>
      <c r="B540" s="11" t="s">
        <v>1161</v>
      </c>
      <c r="C540" s="11" t="s">
        <v>1162</v>
      </c>
      <c r="D540" s="12">
        <v>3400</v>
      </c>
      <c r="E540" s="13">
        <v>4050</v>
      </c>
      <c r="F540" t="s">
        <v>7</v>
      </c>
      <c r="G540" t="s">
        <v>72</v>
      </c>
      <c r="H540" t="s">
        <v>73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68</v>
      </c>
      <c r="O540">
        <v>119</v>
      </c>
      <c r="P540">
        <v>176.09</v>
      </c>
      <c r="Q540" t="s">
        <v>1</v>
      </c>
      <c r="R540" t="s">
        <v>69</v>
      </c>
      <c r="S540" s="14">
        <v>41964.716319444444</v>
      </c>
      <c r="T540" s="14">
        <v>41994.716319444444</v>
      </c>
      <c r="U540" t="s">
        <v>21</v>
      </c>
      <c r="V540" t="s">
        <v>22</v>
      </c>
      <c r="W540">
        <v>2014</v>
      </c>
    </row>
    <row r="541" spans="1:23" ht="85" x14ac:dyDescent="0.2">
      <c r="A541">
        <v>3586</v>
      </c>
      <c r="B541" s="11" t="s">
        <v>1163</v>
      </c>
      <c r="C541" s="11" t="s">
        <v>1164</v>
      </c>
      <c r="D541" s="12">
        <v>7500</v>
      </c>
      <c r="E541" s="13">
        <v>8207</v>
      </c>
      <c r="F541" t="s">
        <v>7</v>
      </c>
      <c r="G541" t="s">
        <v>72</v>
      </c>
      <c r="H541" t="s">
        <v>73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68</v>
      </c>
      <c r="O541">
        <v>109</v>
      </c>
      <c r="P541">
        <v>151.97999999999999</v>
      </c>
      <c r="Q541" t="s">
        <v>1</v>
      </c>
      <c r="R541" t="s">
        <v>69</v>
      </c>
      <c r="S541" s="14">
        <v>42576.697569444441</v>
      </c>
      <c r="T541" s="14">
        <v>42636.697569444441</v>
      </c>
      <c r="U541" t="s">
        <v>17</v>
      </c>
      <c r="V541" t="s">
        <v>19</v>
      </c>
      <c r="W541">
        <v>2016</v>
      </c>
    </row>
    <row r="542" spans="1:23" ht="204" x14ac:dyDescent="0.2">
      <c r="A542">
        <v>3587</v>
      </c>
      <c r="B542" s="11" t="s">
        <v>1165</v>
      </c>
      <c r="C542" s="11" t="s">
        <v>1166</v>
      </c>
      <c r="D542" s="12">
        <v>500</v>
      </c>
      <c r="E542" s="13">
        <v>633</v>
      </c>
      <c r="F542" t="s">
        <v>7</v>
      </c>
      <c r="G542" t="s">
        <v>66</v>
      </c>
      <c r="H542" t="s">
        <v>67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68</v>
      </c>
      <c r="O542">
        <v>127</v>
      </c>
      <c r="P542">
        <v>22.61</v>
      </c>
      <c r="Q542" t="s">
        <v>1</v>
      </c>
      <c r="R542" t="s">
        <v>69</v>
      </c>
      <c r="S542" s="14">
        <v>42503.539976851855</v>
      </c>
      <c r="T542" s="14">
        <v>42548.791666666672</v>
      </c>
      <c r="U542" t="s">
        <v>15</v>
      </c>
      <c r="V542" t="s">
        <v>16</v>
      </c>
      <c r="W542">
        <v>2016</v>
      </c>
    </row>
    <row r="543" spans="1:23" ht="204" x14ac:dyDescent="0.2">
      <c r="A543">
        <v>3588</v>
      </c>
      <c r="B543" s="11" t="s">
        <v>1167</v>
      </c>
      <c r="C543" s="11" t="s">
        <v>1168</v>
      </c>
      <c r="D543" s="12">
        <v>200</v>
      </c>
      <c r="E543" s="13">
        <v>201</v>
      </c>
      <c r="F543" t="s">
        <v>7</v>
      </c>
      <c r="G543" t="s">
        <v>66</v>
      </c>
      <c r="H543" t="s">
        <v>67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68</v>
      </c>
      <c r="O543">
        <v>101</v>
      </c>
      <c r="P543">
        <v>18.27</v>
      </c>
      <c r="Q543" t="s">
        <v>1</v>
      </c>
      <c r="R543" t="s">
        <v>69</v>
      </c>
      <c r="S543" s="14">
        <v>42101.828819444447</v>
      </c>
      <c r="T543" s="14">
        <v>42123.958333333328</v>
      </c>
      <c r="U543" t="s">
        <v>14</v>
      </c>
      <c r="V543" t="s">
        <v>14</v>
      </c>
      <c r="W543">
        <v>2015</v>
      </c>
    </row>
    <row r="544" spans="1:23" ht="221" x14ac:dyDescent="0.2">
      <c r="A544">
        <v>3589</v>
      </c>
      <c r="B544" s="11" t="s">
        <v>1169</v>
      </c>
      <c r="C544" s="11" t="s">
        <v>1170</v>
      </c>
      <c r="D544" s="12">
        <v>4000</v>
      </c>
      <c r="E544" s="13">
        <v>5100</v>
      </c>
      <c r="F544" t="s">
        <v>7</v>
      </c>
      <c r="G544" t="s">
        <v>72</v>
      </c>
      <c r="H544" t="s">
        <v>73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68</v>
      </c>
      <c r="O544">
        <v>128</v>
      </c>
      <c r="P544">
        <v>82.26</v>
      </c>
      <c r="Q544" t="s">
        <v>1</v>
      </c>
      <c r="R544" t="s">
        <v>69</v>
      </c>
      <c r="S544" s="14">
        <v>42125.647534722222</v>
      </c>
      <c r="T544" s="14">
        <v>42150.647534722222</v>
      </c>
      <c r="U544" t="s">
        <v>15</v>
      </c>
      <c r="V544" t="s">
        <v>15</v>
      </c>
      <c r="W544">
        <v>2015</v>
      </c>
    </row>
    <row r="545" spans="1:23" ht="238" x14ac:dyDescent="0.2">
      <c r="A545">
        <v>3590</v>
      </c>
      <c r="B545" s="11" t="s">
        <v>1171</v>
      </c>
      <c r="C545" s="11" t="s">
        <v>1172</v>
      </c>
      <c r="D545" s="12">
        <v>5000</v>
      </c>
      <c r="E545" s="13">
        <v>5003</v>
      </c>
      <c r="F545" t="s">
        <v>7</v>
      </c>
      <c r="G545" t="s">
        <v>66</v>
      </c>
      <c r="H545" t="s">
        <v>67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68</v>
      </c>
      <c r="O545">
        <v>100</v>
      </c>
      <c r="P545">
        <v>68.53</v>
      </c>
      <c r="Q545" t="s">
        <v>1</v>
      </c>
      <c r="R545" t="s">
        <v>69</v>
      </c>
      <c r="S545" s="14">
        <v>41902.333726851852</v>
      </c>
      <c r="T545" s="14">
        <v>41932.333726851852</v>
      </c>
      <c r="U545" t="s">
        <v>19</v>
      </c>
      <c r="V545" t="s">
        <v>20</v>
      </c>
      <c r="W545">
        <v>2014</v>
      </c>
    </row>
    <row r="546" spans="1:23" ht="255" x14ac:dyDescent="0.2">
      <c r="A546">
        <v>3591</v>
      </c>
      <c r="B546" s="11" t="s">
        <v>1173</v>
      </c>
      <c r="C546" s="11" t="s">
        <v>1174</v>
      </c>
      <c r="D546" s="12">
        <v>700</v>
      </c>
      <c r="E546" s="13">
        <v>1225</v>
      </c>
      <c r="F546" t="s">
        <v>7</v>
      </c>
      <c r="G546" t="s">
        <v>72</v>
      </c>
      <c r="H546" t="s">
        <v>73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68</v>
      </c>
      <c r="O546">
        <v>175</v>
      </c>
      <c r="P546">
        <v>68.06</v>
      </c>
      <c r="Q546" t="s">
        <v>1</v>
      </c>
      <c r="R546" t="s">
        <v>69</v>
      </c>
      <c r="S546" s="14">
        <v>42003.948425925926</v>
      </c>
      <c r="T546" s="14">
        <v>42028.207638888889</v>
      </c>
      <c r="U546" t="s">
        <v>22</v>
      </c>
      <c r="V546" t="s">
        <v>11</v>
      </c>
      <c r="W546">
        <v>2014</v>
      </c>
    </row>
    <row r="547" spans="1:23" ht="238" x14ac:dyDescent="0.2">
      <c r="A547">
        <v>3592</v>
      </c>
      <c r="B547" s="11" t="s">
        <v>1175</v>
      </c>
      <c r="C547" s="11" t="s">
        <v>1176</v>
      </c>
      <c r="D547" s="12">
        <v>2000</v>
      </c>
      <c r="E547" s="13">
        <v>2545</v>
      </c>
      <c r="F547" t="s">
        <v>7</v>
      </c>
      <c r="G547" t="s">
        <v>72</v>
      </c>
      <c r="H547" t="s">
        <v>73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68</v>
      </c>
      <c r="O547">
        <v>127</v>
      </c>
      <c r="P547">
        <v>72.709999999999994</v>
      </c>
      <c r="Q547" t="s">
        <v>1</v>
      </c>
      <c r="R547" t="s">
        <v>69</v>
      </c>
      <c r="S547" s="14">
        <v>41988.829942129625</v>
      </c>
      <c r="T547" s="14">
        <v>42046.207638888889</v>
      </c>
      <c r="U547" t="s">
        <v>22</v>
      </c>
      <c r="V547" t="s">
        <v>12</v>
      </c>
      <c r="W547">
        <v>2014</v>
      </c>
    </row>
    <row r="548" spans="1:23" ht="204" x14ac:dyDescent="0.2">
      <c r="A548">
        <v>3593</v>
      </c>
      <c r="B548" s="11" t="s">
        <v>1177</v>
      </c>
      <c r="C548" s="11" t="s">
        <v>1178</v>
      </c>
      <c r="D548" s="12">
        <v>3000</v>
      </c>
      <c r="E548" s="13">
        <v>3319</v>
      </c>
      <c r="F548" t="s">
        <v>7</v>
      </c>
      <c r="G548" t="s">
        <v>72</v>
      </c>
      <c r="H548" t="s">
        <v>73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68</v>
      </c>
      <c r="O548">
        <v>111</v>
      </c>
      <c r="P548">
        <v>77.19</v>
      </c>
      <c r="Q548" t="s">
        <v>1</v>
      </c>
      <c r="R548" t="s">
        <v>69</v>
      </c>
      <c r="S548" s="14">
        <v>41974.898599537039</v>
      </c>
      <c r="T548" s="14">
        <v>42009.851388888885</v>
      </c>
      <c r="U548" t="s">
        <v>22</v>
      </c>
      <c r="V548" t="s">
        <v>11</v>
      </c>
      <c r="W548">
        <v>2014</v>
      </c>
    </row>
    <row r="549" spans="1:23" ht="255" x14ac:dyDescent="0.2">
      <c r="A549">
        <v>3594</v>
      </c>
      <c r="B549" s="11" t="s">
        <v>1179</v>
      </c>
      <c r="C549" s="11" t="s">
        <v>1180</v>
      </c>
      <c r="D549" s="12">
        <v>1600</v>
      </c>
      <c r="E549" s="13">
        <v>2015</v>
      </c>
      <c r="F549" t="s">
        <v>7</v>
      </c>
      <c r="G549" t="s">
        <v>72</v>
      </c>
      <c r="H549" t="s">
        <v>73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68</v>
      </c>
      <c r="O549">
        <v>126</v>
      </c>
      <c r="P549">
        <v>55.97</v>
      </c>
      <c r="Q549" t="s">
        <v>1</v>
      </c>
      <c r="R549" t="s">
        <v>69</v>
      </c>
      <c r="S549" s="14">
        <v>42592.066921296297</v>
      </c>
      <c r="T549" s="14">
        <v>42617.066921296297</v>
      </c>
      <c r="U549" t="s">
        <v>18</v>
      </c>
      <c r="V549" t="s">
        <v>19</v>
      </c>
      <c r="W549">
        <v>2016</v>
      </c>
    </row>
    <row r="550" spans="1:23" ht="136" x14ac:dyDescent="0.2">
      <c r="A550">
        <v>3595</v>
      </c>
      <c r="B550" s="11" t="s">
        <v>1181</v>
      </c>
      <c r="C550" s="11" t="s">
        <v>1182</v>
      </c>
      <c r="D550" s="12">
        <v>2600</v>
      </c>
      <c r="E550" s="13">
        <v>3081</v>
      </c>
      <c r="F550" t="s">
        <v>7</v>
      </c>
      <c r="G550" t="s">
        <v>72</v>
      </c>
      <c r="H550" t="s">
        <v>73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68</v>
      </c>
      <c r="O550">
        <v>119</v>
      </c>
      <c r="P550">
        <v>49.69</v>
      </c>
      <c r="Q550" t="s">
        <v>1</v>
      </c>
      <c r="R550" t="s">
        <v>69</v>
      </c>
      <c r="S550" s="14">
        <v>42050.008368055554</v>
      </c>
      <c r="T550" s="14">
        <v>42076.290972222225</v>
      </c>
      <c r="U550" t="s">
        <v>12</v>
      </c>
      <c r="V550" t="s">
        <v>13</v>
      </c>
      <c r="W550">
        <v>2015</v>
      </c>
    </row>
    <row r="551" spans="1:23" ht="204" x14ac:dyDescent="0.2">
      <c r="A551">
        <v>3596</v>
      </c>
      <c r="B551" s="11" t="s">
        <v>1183</v>
      </c>
      <c r="C551" s="11" t="s">
        <v>1184</v>
      </c>
      <c r="D551" s="12">
        <v>1100</v>
      </c>
      <c r="E551" s="13">
        <v>1185</v>
      </c>
      <c r="F551" t="s">
        <v>7</v>
      </c>
      <c r="G551" t="s">
        <v>90</v>
      </c>
      <c r="H551" t="s">
        <v>91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68</v>
      </c>
      <c r="O551">
        <v>108</v>
      </c>
      <c r="P551">
        <v>79</v>
      </c>
      <c r="Q551" t="s">
        <v>1</v>
      </c>
      <c r="R551" t="s">
        <v>69</v>
      </c>
      <c r="S551" s="14">
        <v>41856.715069444443</v>
      </c>
      <c r="T551" s="14">
        <v>41877.715069444443</v>
      </c>
      <c r="U551" t="s">
        <v>18</v>
      </c>
      <c r="V551" t="s">
        <v>18</v>
      </c>
      <c r="W551">
        <v>2014</v>
      </c>
    </row>
    <row r="552" spans="1:23" ht="136" x14ac:dyDescent="0.2">
      <c r="A552">
        <v>3597</v>
      </c>
      <c r="B552" s="11" t="s">
        <v>1185</v>
      </c>
      <c r="C552" s="11" t="s">
        <v>1186</v>
      </c>
      <c r="D552" s="12">
        <v>2500</v>
      </c>
      <c r="E552" s="13">
        <v>2565</v>
      </c>
      <c r="F552" t="s">
        <v>7</v>
      </c>
      <c r="G552" t="s">
        <v>72</v>
      </c>
      <c r="H552" t="s">
        <v>73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68</v>
      </c>
      <c r="O552">
        <v>103</v>
      </c>
      <c r="P552">
        <v>77.73</v>
      </c>
      <c r="Q552" t="s">
        <v>1</v>
      </c>
      <c r="R552" t="s">
        <v>69</v>
      </c>
      <c r="S552" s="14">
        <v>42417.585532407407</v>
      </c>
      <c r="T552" s="14">
        <v>42432.249305555553</v>
      </c>
      <c r="U552" t="s">
        <v>12</v>
      </c>
      <c r="V552" t="s">
        <v>13</v>
      </c>
      <c r="W552">
        <v>2016</v>
      </c>
    </row>
    <row r="553" spans="1:23" ht="187" x14ac:dyDescent="0.2">
      <c r="A553">
        <v>3598</v>
      </c>
      <c r="B553" s="11" t="s">
        <v>1187</v>
      </c>
      <c r="C553" s="11" t="s">
        <v>1188</v>
      </c>
      <c r="D553" s="12">
        <v>1000</v>
      </c>
      <c r="E553" s="13">
        <v>1101</v>
      </c>
      <c r="F553" t="s">
        <v>7</v>
      </c>
      <c r="G553" t="s">
        <v>72</v>
      </c>
      <c r="H553" t="s">
        <v>73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68</v>
      </c>
      <c r="O553">
        <v>110</v>
      </c>
      <c r="P553">
        <v>40.78</v>
      </c>
      <c r="Q553" t="s">
        <v>1</v>
      </c>
      <c r="R553" t="s">
        <v>69</v>
      </c>
      <c r="S553" s="14">
        <v>41866.79886574074</v>
      </c>
      <c r="T553" s="14">
        <v>41885.207638888889</v>
      </c>
      <c r="U553" t="s">
        <v>18</v>
      </c>
      <c r="V553" t="s">
        <v>19</v>
      </c>
      <c r="W553">
        <v>2014</v>
      </c>
    </row>
    <row r="554" spans="1:23" ht="221" x14ac:dyDescent="0.2">
      <c r="A554">
        <v>3599</v>
      </c>
      <c r="B554" s="11" t="s">
        <v>1189</v>
      </c>
      <c r="C554" s="11" t="s">
        <v>1190</v>
      </c>
      <c r="D554" s="12">
        <v>500</v>
      </c>
      <c r="E554" s="13">
        <v>1010</v>
      </c>
      <c r="F554" t="s">
        <v>7</v>
      </c>
      <c r="G554" t="s">
        <v>72</v>
      </c>
      <c r="H554" t="s">
        <v>73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68</v>
      </c>
      <c r="O554">
        <v>202</v>
      </c>
      <c r="P554">
        <v>59.41</v>
      </c>
      <c r="Q554" t="s">
        <v>1</v>
      </c>
      <c r="R554" t="s">
        <v>69</v>
      </c>
      <c r="S554" s="14">
        <v>42220.79487268519</v>
      </c>
      <c r="T554" s="14">
        <v>42246</v>
      </c>
      <c r="U554" t="s">
        <v>18</v>
      </c>
      <c r="V554" t="s">
        <v>18</v>
      </c>
      <c r="W554">
        <v>2015</v>
      </c>
    </row>
    <row r="555" spans="1:23" ht="153" x14ac:dyDescent="0.2">
      <c r="A555">
        <v>3600</v>
      </c>
      <c r="B555" s="11" t="s">
        <v>1191</v>
      </c>
      <c r="C555" s="11" t="s">
        <v>1192</v>
      </c>
      <c r="D555" s="12">
        <v>10</v>
      </c>
      <c r="E555" s="13">
        <v>13</v>
      </c>
      <c r="F555" t="s">
        <v>7</v>
      </c>
      <c r="G555" t="s">
        <v>72</v>
      </c>
      <c r="H555" t="s">
        <v>73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68</v>
      </c>
      <c r="O555">
        <v>130</v>
      </c>
      <c r="P555">
        <v>3.25</v>
      </c>
      <c r="Q555" t="s">
        <v>1</v>
      </c>
      <c r="R555" t="s">
        <v>69</v>
      </c>
      <c r="S555" s="14">
        <v>42628.849120370374</v>
      </c>
      <c r="T555" s="14">
        <v>42656.849120370374</v>
      </c>
      <c r="U555" t="s">
        <v>19</v>
      </c>
      <c r="V555" t="s">
        <v>20</v>
      </c>
      <c r="W555">
        <v>2016</v>
      </c>
    </row>
    <row r="556" spans="1:23" ht="221" x14ac:dyDescent="0.2">
      <c r="A556">
        <v>3601</v>
      </c>
      <c r="B556" s="11" t="s">
        <v>1193</v>
      </c>
      <c r="C556" s="11" t="s">
        <v>1194</v>
      </c>
      <c r="D556" s="12">
        <v>2000</v>
      </c>
      <c r="E556" s="13">
        <v>2087</v>
      </c>
      <c r="F556" t="s">
        <v>7</v>
      </c>
      <c r="G556" t="s">
        <v>66</v>
      </c>
      <c r="H556" t="s">
        <v>67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68</v>
      </c>
      <c r="O556">
        <v>104</v>
      </c>
      <c r="P556">
        <v>39.380000000000003</v>
      </c>
      <c r="Q556" t="s">
        <v>1</v>
      </c>
      <c r="R556" t="s">
        <v>69</v>
      </c>
      <c r="S556" s="14">
        <v>41990.99863425926</v>
      </c>
      <c r="T556" s="14">
        <v>42020.99863425926</v>
      </c>
      <c r="U556" t="s">
        <v>22</v>
      </c>
      <c r="V556" t="s">
        <v>11</v>
      </c>
      <c r="W556">
        <v>2014</v>
      </c>
    </row>
    <row r="557" spans="1:23" ht="238" x14ac:dyDescent="0.2">
      <c r="A557">
        <v>3602</v>
      </c>
      <c r="B557" s="11" t="s">
        <v>1195</v>
      </c>
      <c r="C557" s="11" t="s">
        <v>1196</v>
      </c>
      <c r="D557" s="12">
        <v>4000</v>
      </c>
      <c r="E557" s="13">
        <v>4002</v>
      </c>
      <c r="F557" t="s">
        <v>7</v>
      </c>
      <c r="G557" t="s">
        <v>72</v>
      </c>
      <c r="H557" t="s">
        <v>73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68</v>
      </c>
      <c r="O557">
        <v>100</v>
      </c>
      <c r="P557">
        <v>81.67</v>
      </c>
      <c r="Q557" t="s">
        <v>1</v>
      </c>
      <c r="R557" t="s">
        <v>69</v>
      </c>
      <c r="S557" s="14">
        <v>42447.894432870366</v>
      </c>
      <c r="T557" s="14">
        <v>42507.894432870366</v>
      </c>
      <c r="U557" t="s">
        <v>13</v>
      </c>
      <c r="V557" t="s">
        <v>15</v>
      </c>
      <c r="W557">
        <v>2016</v>
      </c>
    </row>
    <row r="558" spans="1:23" ht="255" x14ac:dyDescent="0.2">
      <c r="A558">
        <v>3603</v>
      </c>
      <c r="B558" s="11" t="s">
        <v>1197</v>
      </c>
      <c r="C558" s="11" t="s">
        <v>1198</v>
      </c>
      <c r="D558" s="12">
        <v>1500</v>
      </c>
      <c r="E558" s="13">
        <v>2560</v>
      </c>
      <c r="F558" t="s">
        <v>7</v>
      </c>
      <c r="G558" t="s">
        <v>72</v>
      </c>
      <c r="H558" t="s">
        <v>73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68</v>
      </c>
      <c r="O558">
        <v>171</v>
      </c>
      <c r="P558">
        <v>44.91</v>
      </c>
      <c r="Q558" t="s">
        <v>1</v>
      </c>
      <c r="R558" t="s">
        <v>69</v>
      </c>
      <c r="S558" s="14">
        <v>42283.864351851851</v>
      </c>
      <c r="T558" s="14">
        <v>42313.906018518523</v>
      </c>
      <c r="U558" t="s">
        <v>20</v>
      </c>
      <c r="V558" t="s">
        <v>21</v>
      </c>
      <c r="W558">
        <v>2015</v>
      </c>
    </row>
    <row r="559" spans="1:23" ht="255" x14ac:dyDescent="0.2">
      <c r="A559">
        <v>3604</v>
      </c>
      <c r="B559" s="11" t="s">
        <v>1199</v>
      </c>
      <c r="C559" s="11" t="s">
        <v>1200</v>
      </c>
      <c r="D559" s="12">
        <v>3000</v>
      </c>
      <c r="E559" s="13">
        <v>3385</v>
      </c>
      <c r="F559" t="s">
        <v>7</v>
      </c>
      <c r="G559" t="s">
        <v>72</v>
      </c>
      <c r="H559" t="s">
        <v>73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68</v>
      </c>
      <c r="O559">
        <v>113</v>
      </c>
      <c r="P559">
        <v>49.06</v>
      </c>
      <c r="Q559" t="s">
        <v>1</v>
      </c>
      <c r="R559" t="s">
        <v>69</v>
      </c>
      <c r="S559" s="14">
        <v>42483.015694444446</v>
      </c>
      <c r="T559" s="14">
        <v>42489.290972222225</v>
      </c>
      <c r="U559" t="s">
        <v>14</v>
      </c>
      <c r="V559" t="s">
        <v>14</v>
      </c>
      <c r="W559">
        <v>2016</v>
      </c>
    </row>
    <row r="560" spans="1:23" ht="289" x14ac:dyDescent="0.2">
      <c r="A560">
        <v>3605</v>
      </c>
      <c r="B560" s="11" t="s">
        <v>1201</v>
      </c>
      <c r="C560" s="11" t="s">
        <v>1202</v>
      </c>
      <c r="D560" s="12">
        <v>250</v>
      </c>
      <c r="E560" s="13">
        <v>460</v>
      </c>
      <c r="F560" t="s">
        <v>7</v>
      </c>
      <c r="G560" t="s">
        <v>66</v>
      </c>
      <c r="H560" t="s">
        <v>67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68</v>
      </c>
      <c r="O560">
        <v>184</v>
      </c>
      <c r="P560">
        <v>30.67</v>
      </c>
      <c r="Q560" t="s">
        <v>1</v>
      </c>
      <c r="R560" t="s">
        <v>69</v>
      </c>
      <c r="S560" s="14">
        <v>42383.793124999997</v>
      </c>
      <c r="T560" s="14">
        <v>42413.793124999997</v>
      </c>
      <c r="U560" t="s">
        <v>11</v>
      </c>
      <c r="V560" t="s">
        <v>12</v>
      </c>
      <c r="W560">
        <v>2016</v>
      </c>
    </row>
    <row r="561" spans="1:23" ht="255" x14ac:dyDescent="0.2">
      <c r="A561">
        <v>3606</v>
      </c>
      <c r="B561" s="11" t="s">
        <v>1203</v>
      </c>
      <c r="C561" s="11" t="s">
        <v>1204</v>
      </c>
      <c r="D561" s="12">
        <v>3000</v>
      </c>
      <c r="E561" s="13">
        <v>3908</v>
      </c>
      <c r="F561" t="s">
        <v>7</v>
      </c>
      <c r="G561" t="s">
        <v>66</v>
      </c>
      <c r="H561" t="s">
        <v>67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68</v>
      </c>
      <c r="O561">
        <v>130</v>
      </c>
      <c r="P561">
        <v>61.06</v>
      </c>
      <c r="Q561" t="s">
        <v>1</v>
      </c>
      <c r="R561" t="s">
        <v>69</v>
      </c>
      <c r="S561" s="14">
        <v>42566.604826388888</v>
      </c>
      <c r="T561" s="14">
        <v>42596.604826388888</v>
      </c>
      <c r="U561" t="s">
        <v>17</v>
      </c>
      <c r="V561" t="s">
        <v>18</v>
      </c>
      <c r="W561">
        <v>2016</v>
      </c>
    </row>
    <row r="562" spans="1:23" ht="119" x14ac:dyDescent="0.2">
      <c r="A562">
        <v>3607</v>
      </c>
      <c r="B562" s="11" t="s">
        <v>1205</v>
      </c>
      <c r="C562" s="11" t="s">
        <v>1206</v>
      </c>
      <c r="D562" s="12">
        <v>550</v>
      </c>
      <c r="E562" s="13">
        <v>580</v>
      </c>
      <c r="F562" t="s">
        <v>7</v>
      </c>
      <c r="G562" t="s">
        <v>66</v>
      </c>
      <c r="H562" t="s">
        <v>67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68</v>
      </c>
      <c r="O562">
        <v>105</v>
      </c>
      <c r="P562">
        <v>29</v>
      </c>
      <c r="Q562" t="s">
        <v>1</v>
      </c>
      <c r="R562" t="s">
        <v>69</v>
      </c>
      <c r="S562" s="14">
        <v>42338.963912037041</v>
      </c>
      <c r="T562" s="14">
        <v>42353</v>
      </c>
      <c r="U562" t="s">
        <v>21</v>
      </c>
      <c r="V562" t="s">
        <v>22</v>
      </c>
      <c r="W562">
        <v>2015</v>
      </c>
    </row>
    <row r="563" spans="1:23" ht="238" x14ac:dyDescent="0.2">
      <c r="A563">
        <v>3608</v>
      </c>
      <c r="B563" s="11" t="s">
        <v>1207</v>
      </c>
      <c r="C563" s="11" t="s">
        <v>1208</v>
      </c>
      <c r="D563" s="12">
        <v>800</v>
      </c>
      <c r="E563" s="13">
        <v>800</v>
      </c>
      <c r="F563" t="s">
        <v>7</v>
      </c>
      <c r="G563" t="s">
        <v>66</v>
      </c>
      <c r="H563" t="s">
        <v>67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68</v>
      </c>
      <c r="O563">
        <v>100</v>
      </c>
      <c r="P563">
        <v>29.63</v>
      </c>
      <c r="Q563" t="s">
        <v>1</v>
      </c>
      <c r="R563" t="s">
        <v>69</v>
      </c>
      <c r="S563" s="14">
        <v>42506.709375000006</v>
      </c>
      <c r="T563" s="14">
        <v>42538.583333333328</v>
      </c>
      <c r="U563" t="s">
        <v>15</v>
      </c>
      <c r="V563" t="s">
        <v>16</v>
      </c>
      <c r="W563">
        <v>2016</v>
      </c>
    </row>
    <row r="564" spans="1:23" ht="221" x14ac:dyDescent="0.2">
      <c r="A564">
        <v>3609</v>
      </c>
      <c r="B564" s="11" t="s">
        <v>1209</v>
      </c>
      <c r="C564" s="11" t="s">
        <v>1210</v>
      </c>
      <c r="D564" s="12">
        <v>1960</v>
      </c>
      <c r="E564" s="13">
        <v>3005</v>
      </c>
      <c r="F564" t="s">
        <v>7</v>
      </c>
      <c r="G564" t="s">
        <v>66</v>
      </c>
      <c r="H564" t="s">
        <v>67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68</v>
      </c>
      <c r="O564">
        <v>153</v>
      </c>
      <c r="P564">
        <v>143.1</v>
      </c>
      <c r="Q564" t="s">
        <v>1</v>
      </c>
      <c r="R564" t="s">
        <v>69</v>
      </c>
      <c r="S564" s="14">
        <v>42429.991724537031</v>
      </c>
      <c r="T564" s="14">
        <v>42459.950057870374</v>
      </c>
      <c r="U564" t="s">
        <v>12</v>
      </c>
      <c r="V564" t="s">
        <v>13</v>
      </c>
      <c r="W564">
        <v>2016</v>
      </c>
    </row>
    <row r="565" spans="1:23" ht="238" x14ac:dyDescent="0.2">
      <c r="A565">
        <v>3610</v>
      </c>
      <c r="B565" s="11" t="s">
        <v>1211</v>
      </c>
      <c r="C565" s="11" t="s">
        <v>1212</v>
      </c>
      <c r="D565" s="12">
        <v>1000</v>
      </c>
      <c r="E565" s="13">
        <v>1623</v>
      </c>
      <c r="F565" t="s">
        <v>7</v>
      </c>
      <c r="G565" t="s">
        <v>66</v>
      </c>
      <c r="H565" t="s">
        <v>67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68</v>
      </c>
      <c r="O565">
        <v>162</v>
      </c>
      <c r="P565">
        <v>52.35</v>
      </c>
      <c r="Q565" t="s">
        <v>1</v>
      </c>
      <c r="R565" t="s">
        <v>69</v>
      </c>
      <c r="S565" s="14">
        <v>42203.432129629626</v>
      </c>
      <c r="T565" s="14">
        <v>42233.432129629626</v>
      </c>
      <c r="U565" t="s">
        <v>17</v>
      </c>
      <c r="V565" t="s">
        <v>18</v>
      </c>
      <c r="W565">
        <v>2015</v>
      </c>
    </row>
    <row r="566" spans="1:23" ht="238" x14ac:dyDescent="0.2">
      <c r="A566">
        <v>3611</v>
      </c>
      <c r="B566" s="11" t="s">
        <v>1213</v>
      </c>
      <c r="C566" s="11" t="s">
        <v>1214</v>
      </c>
      <c r="D566" s="12">
        <v>2500</v>
      </c>
      <c r="E566" s="13">
        <v>3400</v>
      </c>
      <c r="F566" t="s">
        <v>7</v>
      </c>
      <c r="G566" t="s">
        <v>66</v>
      </c>
      <c r="H566" t="s">
        <v>67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68</v>
      </c>
      <c r="O566">
        <v>136</v>
      </c>
      <c r="P566">
        <v>66.67</v>
      </c>
      <c r="Q566" t="s">
        <v>1</v>
      </c>
      <c r="R566" t="s">
        <v>69</v>
      </c>
      <c r="S566" s="14">
        <v>42072.370381944449</v>
      </c>
      <c r="T566" s="14">
        <v>42102.370381944449</v>
      </c>
      <c r="U566" t="s">
        <v>13</v>
      </c>
      <c r="V566" t="s">
        <v>14</v>
      </c>
      <c r="W566">
        <v>2015</v>
      </c>
    </row>
    <row r="567" spans="1:23" ht="204" x14ac:dyDescent="0.2">
      <c r="A567">
        <v>3612</v>
      </c>
      <c r="B567" s="11" t="s">
        <v>1215</v>
      </c>
      <c r="C567" s="11" t="s">
        <v>1216</v>
      </c>
      <c r="D567" s="12">
        <v>5000</v>
      </c>
      <c r="E567" s="13">
        <v>7220</v>
      </c>
      <c r="F567" t="s">
        <v>7</v>
      </c>
      <c r="G567" t="s">
        <v>90</v>
      </c>
      <c r="H567" t="s">
        <v>91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68</v>
      </c>
      <c r="O567">
        <v>144</v>
      </c>
      <c r="P567">
        <v>126.67</v>
      </c>
      <c r="Q567" t="s">
        <v>1</v>
      </c>
      <c r="R567" t="s">
        <v>69</v>
      </c>
      <c r="S567" s="14">
        <v>41789.726979166669</v>
      </c>
      <c r="T567" s="14">
        <v>41799.726979166669</v>
      </c>
      <c r="U567" t="s">
        <v>15</v>
      </c>
      <c r="V567" t="s">
        <v>16</v>
      </c>
      <c r="W567">
        <v>2014</v>
      </c>
    </row>
    <row r="568" spans="1:23" ht="170" x14ac:dyDescent="0.2">
      <c r="A568">
        <v>3613</v>
      </c>
      <c r="B568" s="11" t="s">
        <v>1217</v>
      </c>
      <c r="C568" s="11" t="s">
        <v>1218</v>
      </c>
      <c r="D568" s="12">
        <v>1250</v>
      </c>
      <c r="E568" s="13">
        <v>1250</v>
      </c>
      <c r="F568" t="s">
        <v>7</v>
      </c>
      <c r="G568" t="s">
        <v>72</v>
      </c>
      <c r="H568" t="s">
        <v>73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68</v>
      </c>
      <c r="O568">
        <v>100</v>
      </c>
      <c r="P568">
        <v>62.5</v>
      </c>
      <c r="Q568" t="s">
        <v>1</v>
      </c>
      <c r="R568" t="s">
        <v>69</v>
      </c>
      <c r="S568" s="14">
        <v>41788.58997685185</v>
      </c>
      <c r="T568" s="14">
        <v>41818.58997685185</v>
      </c>
      <c r="U568" t="s">
        <v>15</v>
      </c>
      <c r="V568" t="s">
        <v>16</v>
      </c>
      <c r="W568">
        <v>2014</v>
      </c>
    </row>
    <row r="569" spans="1:23" ht="221" x14ac:dyDescent="0.2">
      <c r="A569">
        <v>3614</v>
      </c>
      <c r="B569" s="11" t="s">
        <v>869</v>
      </c>
      <c r="C569" s="11" t="s">
        <v>1219</v>
      </c>
      <c r="D569" s="12">
        <v>2500</v>
      </c>
      <c r="E569" s="13">
        <v>2520</v>
      </c>
      <c r="F569" t="s">
        <v>7</v>
      </c>
      <c r="G569" t="s">
        <v>72</v>
      </c>
      <c r="H569" t="s">
        <v>73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68</v>
      </c>
      <c r="O569">
        <v>101</v>
      </c>
      <c r="P569">
        <v>35.49</v>
      </c>
      <c r="Q569" t="s">
        <v>1</v>
      </c>
      <c r="R569" t="s">
        <v>69</v>
      </c>
      <c r="S569" s="14">
        <v>42144.041851851856</v>
      </c>
      <c r="T569" s="14">
        <v>42174.041851851856</v>
      </c>
      <c r="U569" t="s">
        <v>15</v>
      </c>
      <c r="V569" t="s">
        <v>16</v>
      </c>
      <c r="W569">
        <v>2015</v>
      </c>
    </row>
    <row r="570" spans="1:23" ht="238" x14ac:dyDescent="0.2">
      <c r="A570">
        <v>3615</v>
      </c>
      <c r="B570" s="11" t="s">
        <v>1220</v>
      </c>
      <c r="C570" s="11" t="s">
        <v>1221</v>
      </c>
      <c r="D570" s="12">
        <v>2500</v>
      </c>
      <c r="E570" s="13">
        <v>2670</v>
      </c>
      <c r="F570" t="s">
        <v>7</v>
      </c>
      <c r="G570" t="s">
        <v>66</v>
      </c>
      <c r="H570" t="s">
        <v>67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68</v>
      </c>
      <c r="O570">
        <v>107</v>
      </c>
      <c r="P570">
        <v>37.08</v>
      </c>
      <c r="Q570" t="s">
        <v>1</v>
      </c>
      <c r="R570" t="s">
        <v>69</v>
      </c>
      <c r="S570" s="14">
        <v>42318.593703703707</v>
      </c>
      <c r="T570" s="14">
        <v>42348.593703703707</v>
      </c>
      <c r="U570" t="s">
        <v>21</v>
      </c>
      <c r="V570" t="s">
        <v>22</v>
      </c>
      <c r="W570">
        <v>2015</v>
      </c>
    </row>
    <row r="571" spans="1:23" ht="238" x14ac:dyDescent="0.2">
      <c r="A571">
        <v>3616</v>
      </c>
      <c r="B571" s="11" t="s">
        <v>1222</v>
      </c>
      <c r="C571" s="11" t="s">
        <v>1223</v>
      </c>
      <c r="D571" s="12">
        <v>2500</v>
      </c>
      <c r="E571" s="13">
        <v>3120</v>
      </c>
      <c r="F571" t="s">
        <v>7</v>
      </c>
      <c r="G571" t="s">
        <v>66</v>
      </c>
      <c r="H571" t="s">
        <v>67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68</v>
      </c>
      <c r="O571">
        <v>125</v>
      </c>
      <c r="P571">
        <v>69.33</v>
      </c>
      <c r="Q571" t="s">
        <v>1</v>
      </c>
      <c r="R571" t="s">
        <v>69</v>
      </c>
      <c r="S571" s="14">
        <v>42052.949814814812</v>
      </c>
      <c r="T571" s="14">
        <v>42082.908148148148</v>
      </c>
      <c r="U571" t="s">
        <v>12</v>
      </c>
      <c r="V571" t="s">
        <v>13</v>
      </c>
      <c r="W571">
        <v>2015</v>
      </c>
    </row>
    <row r="572" spans="1:23" ht="238" x14ac:dyDescent="0.2">
      <c r="A572">
        <v>3617</v>
      </c>
      <c r="B572" s="11" t="s">
        <v>1224</v>
      </c>
      <c r="C572" s="11" t="s">
        <v>1225</v>
      </c>
      <c r="D572" s="12">
        <v>740</v>
      </c>
      <c r="E572" s="13">
        <v>880</v>
      </c>
      <c r="F572" t="s">
        <v>7</v>
      </c>
      <c r="G572" t="s">
        <v>66</v>
      </c>
      <c r="H572" t="s">
        <v>67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68</v>
      </c>
      <c r="O572">
        <v>119</v>
      </c>
      <c r="P572">
        <v>17.25</v>
      </c>
      <c r="Q572" t="s">
        <v>1</v>
      </c>
      <c r="R572" t="s">
        <v>69</v>
      </c>
      <c r="S572" s="14">
        <v>42779.610289351855</v>
      </c>
      <c r="T572" s="14">
        <v>42794</v>
      </c>
      <c r="U572" t="s">
        <v>12</v>
      </c>
      <c r="V572" t="s">
        <v>12</v>
      </c>
      <c r="W572">
        <v>2017</v>
      </c>
    </row>
    <row r="573" spans="1:23" ht="255" x14ac:dyDescent="0.2">
      <c r="A573">
        <v>3618</v>
      </c>
      <c r="B573" s="11" t="s">
        <v>1226</v>
      </c>
      <c r="C573" s="11" t="s">
        <v>1227</v>
      </c>
      <c r="D573" s="12">
        <v>2000</v>
      </c>
      <c r="E573" s="13">
        <v>2020</v>
      </c>
      <c r="F573" t="s">
        <v>7</v>
      </c>
      <c r="G573" t="s">
        <v>66</v>
      </c>
      <c r="H573" t="s">
        <v>67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68</v>
      </c>
      <c r="O573">
        <v>101</v>
      </c>
      <c r="P573">
        <v>36.07</v>
      </c>
      <c r="Q573" t="s">
        <v>1</v>
      </c>
      <c r="R573" t="s">
        <v>69</v>
      </c>
      <c r="S573" s="14">
        <v>42128.627893518518</v>
      </c>
      <c r="T573" s="14">
        <v>42158.627893518518</v>
      </c>
      <c r="U573" t="s">
        <v>15</v>
      </c>
      <c r="V573" t="s">
        <v>16</v>
      </c>
      <c r="W573">
        <v>2015</v>
      </c>
    </row>
    <row r="574" spans="1:23" ht="238" x14ac:dyDescent="0.2">
      <c r="A574">
        <v>3619</v>
      </c>
      <c r="B574" s="11" t="s">
        <v>1228</v>
      </c>
      <c r="C574" s="11" t="s">
        <v>1229</v>
      </c>
      <c r="D574" s="12">
        <v>1000</v>
      </c>
      <c r="E574" s="13">
        <v>1130</v>
      </c>
      <c r="F574" t="s">
        <v>7</v>
      </c>
      <c r="G574" t="s">
        <v>72</v>
      </c>
      <c r="H574" t="s">
        <v>73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68</v>
      </c>
      <c r="O574">
        <v>113</v>
      </c>
      <c r="P574">
        <v>66.47</v>
      </c>
      <c r="Q574" t="s">
        <v>1</v>
      </c>
      <c r="R574" t="s">
        <v>69</v>
      </c>
      <c r="S574" s="14">
        <v>42661.132245370376</v>
      </c>
      <c r="T574" s="14">
        <v>42693.916666666672</v>
      </c>
      <c r="U574" t="s">
        <v>20</v>
      </c>
      <c r="V574" t="s">
        <v>21</v>
      </c>
      <c r="W574">
        <v>2016</v>
      </c>
    </row>
    <row r="575" spans="1:23" ht="255" x14ac:dyDescent="0.2">
      <c r="A575">
        <v>3620</v>
      </c>
      <c r="B575" s="11" t="s">
        <v>1230</v>
      </c>
      <c r="C575" s="11" t="s">
        <v>1231</v>
      </c>
      <c r="D575" s="12">
        <v>10500</v>
      </c>
      <c r="E575" s="13">
        <v>11045</v>
      </c>
      <c r="F575" t="s">
        <v>7</v>
      </c>
      <c r="G575" t="s">
        <v>72</v>
      </c>
      <c r="H575" t="s">
        <v>73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68</v>
      </c>
      <c r="O575">
        <v>105</v>
      </c>
      <c r="P575">
        <v>56.07</v>
      </c>
      <c r="Q575" t="s">
        <v>1</v>
      </c>
      <c r="R575" t="s">
        <v>69</v>
      </c>
      <c r="S575" s="14">
        <v>42037.938206018516</v>
      </c>
      <c r="T575" s="14">
        <v>42068.166666666672</v>
      </c>
      <c r="U575" t="s">
        <v>12</v>
      </c>
      <c r="V575" t="s">
        <v>13</v>
      </c>
      <c r="W575">
        <v>2015</v>
      </c>
    </row>
    <row r="576" spans="1:23" ht="272" x14ac:dyDescent="0.2">
      <c r="A576">
        <v>3621</v>
      </c>
      <c r="B576" s="11" t="s">
        <v>1232</v>
      </c>
      <c r="C576" s="11" t="s">
        <v>1233</v>
      </c>
      <c r="D576" s="12">
        <v>3000</v>
      </c>
      <c r="E576" s="13">
        <v>3292</v>
      </c>
      <c r="F576" t="s">
        <v>7</v>
      </c>
      <c r="G576" t="s">
        <v>72</v>
      </c>
      <c r="H576" t="s">
        <v>73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68</v>
      </c>
      <c r="O576">
        <v>110</v>
      </c>
      <c r="P576">
        <v>47.03</v>
      </c>
      <c r="Q576" t="s">
        <v>1</v>
      </c>
      <c r="R576" t="s">
        <v>69</v>
      </c>
      <c r="S576" s="14">
        <v>42619.935694444444</v>
      </c>
      <c r="T576" s="14">
        <v>42643.875</v>
      </c>
      <c r="U576" t="s">
        <v>19</v>
      </c>
      <c r="V576" t="s">
        <v>19</v>
      </c>
      <c r="W576">
        <v>2016</v>
      </c>
    </row>
    <row r="577" spans="1:23" ht="153" x14ac:dyDescent="0.2">
      <c r="A577">
        <v>3622</v>
      </c>
      <c r="B577" s="11" t="s">
        <v>1234</v>
      </c>
      <c r="C577" s="11" t="s">
        <v>1235</v>
      </c>
      <c r="D577" s="12">
        <v>1000</v>
      </c>
      <c r="E577" s="13">
        <v>1000.99</v>
      </c>
      <c r="F577" t="s">
        <v>7</v>
      </c>
      <c r="G577" t="s">
        <v>72</v>
      </c>
      <c r="H577" t="s">
        <v>73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68</v>
      </c>
      <c r="O577">
        <v>100</v>
      </c>
      <c r="P577">
        <v>47.67</v>
      </c>
      <c r="Q577" t="s">
        <v>1</v>
      </c>
      <c r="R577" t="s">
        <v>69</v>
      </c>
      <c r="S577" s="14">
        <v>41877.221886574072</v>
      </c>
      <c r="T577" s="14">
        <v>41910.140972222223</v>
      </c>
      <c r="U577" t="s">
        <v>18</v>
      </c>
      <c r="V577" t="s">
        <v>19</v>
      </c>
      <c r="W577">
        <v>2014</v>
      </c>
    </row>
    <row r="578" spans="1:23" ht="170" x14ac:dyDescent="0.2">
      <c r="A578">
        <v>3623</v>
      </c>
      <c r="B578" s="11" t="s">
        <v>1236</v>
      </c>
      <c r="C578" s="11" t="s">
        <v>1237</v>
      </c>
      <c r="D578" s="12">
        <v>2500</v>
      </c>
      <c r="E578" s="13">
        <v>3000</v>
      </c>
      <c r="F578" t="s">
        <v>7</v>
      </c>
      <c r="G578" t="s">
        <v>72</v>
      </c>
      <c r="H578" t="s">
        <v>73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68</v>
      </c>
      <c r="O578">
        <v>120</v>
      </c>
      <c r="P578">
        <v>88.24</v>
      </c>
      <c r="Q578" t="s">
        <v>1</v>
      </c>
      <c r="R578" t="s">
        <v>69</v>
      </c>
      <c r="S578" s="14">
        <v>41828.736921296295</v>
      </c>
      <c r="T578" s="14">
        <v>41846.291666666664</v>
      </c>
      <c r="U578" t="s">
        <v>17</v>
      </c>
      <c r="V578" t="s">
        <v>17</v>
      </c>
      <c r="W578">
        <v>2014</v>
      </c>
    </row>
    <row r="579" spans="1:23" ht="272" x14ac:dyDescent="0.2">
      <c r="A579">
        <v>3624</v>
      </c>
      <c r="B579" s="11" t="s">
        <v>1238</v>
      </c>
      <c r="C579" s="11" t="s">
        <v>1239</v>
      </c>
      <c r="D579" s="12">
        <v>3000</v>
      </c>
      <c r="E579" s="13">
        <v>3148</v>
      </c>
      <c r="F579" t="s">
        <v>7</v>
      </c>
      <c r="G579" t="s">
        <v>72</v>
      </c>
      <c r="H579" t="s">
        <v>73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68</v>
      </c>
      <c r="O579">
        <v>105</v>
      </c>
      <c r="P579">
        <v>80.72</v>
      </c>
      <c r="Q579" t="s">
        <v>1</v>
      </c>
      <c r="R579" t="s">
        <v>69</v>
      </c>
      <c r="S579" s="14">
        <v>42545.774189814809</v>
      </c>
      <c r="T579" s="14">
        <v>42605.774189814809</v>
      </c>
      <c r="U579" t="s">
        <v>16</v>
      </c>
      <c r="V579" t="s">
        <v>18</v>
      </c>
      <c r="W579">
        <v>2016</v>
      </c>
    </row>
    <row r="580" spans="1:23" ht="238" x14ac:dyDescent="0.2">
      <c r="A580">
        <v>3625</v>
      </c>
      <c r="B580" s="11" t="s">
        <v>1240</v>
      </c>
      <c r="C580" s="11" t="s">
        <v>1241</v>
      </c>
      <c r="D580" s="12">
        <v>3000</v>
      </c>
      <c r="E580" s="13">
        <v>3080</v>
      </c>
      <c r="F580" t="s">
        <v>7</v>
      </c>
      <c r="G580" t="s">
        <v>66</v>
      </c>
      <c r="H580" t="s">
        <v>67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68</v>
      </c>
      <c r="O580">
        <v>103</v>
      </c>
      <c r="P580">
        <v>39.49</v>
      </c>
      <c r="Q580" t="s">
        <v>1</v>
      </c>
      <c r="R580" t="s">
        <v>69</v>
      </c>
      <c r="S580" s="14">
        <v>42157.652511574073</v>
      </c>
      <c r="T580" s="14">
        <v>42187.652511574073</v>
      </c>
      <c r="U580" t="s">
        <v>16</v>
      </c>
      <c r="V580" t="s">
        <v>17</v>
      </c>
      <c r="W580">
        <v>2015</v>
      </c>
    </row>
    <row r="581" spans="1:23" ht="238" x14ac:dyDescent="0.2">
      <c r="A581">
        <v>3626</v>
      </c>
      <c r="B581" s="11" t="s">
        <v>1242</v>
      </c>
      <c r="C581" s="11" t="s">
        <v>1243</v>
      </c>
      <c r="D581" s="12">
        <v>4000</v>
      </c>
      <c r="E581" s="13">
        <v>4073</v>
      </c>
      <c r="F581" t="s">
        <v>7</v>
      </c>
      <c r="G581" t="s">
        <v>66</v>
      </c>
      <c r="H581" t="s">
        <v>67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68</v>
      </c>
      <c r="O581">
        <v>102</v>
      </c>
      <c r="P581">
        <v>84.85</v>
      </c>
      <c r="Q581" t="s">
        <v>1</v>
      </c>
      <c r="R581" t="s">
        <v>69</v>
      </c>
      <c r="S581" s="14">
        <v>41846.667326388888</v>
      </c>
      <c r="T581" s="14">
        <v>41867.667326388888</v>
      </c>
      <c r="U581" t="s">
        <v>17</v>
      </c>
      <c r="V581" t="s">
        <v>18</v>
      </c>
      <c r="W581">
        <v>2014</v>
      </c>
    </row>
    <row r="582" spans="1:23" ht="272" x14ac:dyDescent="0.2">
      <c r="A582">
        <v>3627</v>
      </c>
      <c r="B582" s="11" t="s">
        <v>1244</v>
      </c>
      <c r="C582" s="11" t="s">
        <v>1245</v>
      </c>
      <c r="D582" s="12">
        <v>2000</v>
      </c>
      <c r="E582" s="13">
        <v>2000</v>
      </c>
      <c r="F582" t="s">
        <v>7</v>
      </c>
      <c r="G582" t="s">
        <v>72</v>
      </c>
      <c r="H582" t="s">
        <v>73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68</v>
      </c>
      <c r="O582">
        <v>100</v>
      </c>
      <c r="P582">
        <v>68.97</v>
      </c>
      <c r="Q582" t="s">
        <v>1</v>
      </c>
      <c r="R582" t="s">
        <v>69</v>
      </c>
      <c r="S582" s="14">
        <v>42460.741747685184</v>
      </c>
      <c r="T582" s="14">
        <v>42511.165972222225</v>
      </c>
      <c r="U582" t="s">
        <v>13</v>
      </c>
      <c r="V582" t="s">
        <v>15</v>
      </c>
      <c r="W582">
        <v>2016</v>
      </c>
    </row>
    <row r="583" spans="1:23" ht="153" x14ac:dyDescent="0.2">
      <c r="A583">
        <v>3648</v>
      </c>
      <c r="B583" s="11" t="s">
        <v>1246</v>
      </c>
      <c r="C583" s="11" t="s">
        <v>1247</v>
      </c>
      <c r="D583" s="12">
        <v>40000</v>
      </c>
      <c r="E583" s="13">
        <v>40153</v>
      </c>
      <c r="F583" t="s">
        <v>7</v>
      </c>
      <c r="G583" t="s">
        <v>72</v>
      </c>
      <c r="H583" t="s">
        <v>73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68</v>
      </c>
      <c r="O583">
        <v>100</v>
      </c>
      <c r="P583">
        <v>550.04</v>
      </c>
      <c r="Q583" t="s">
        <v>1</v>
      </c>
      <c r="R583" t="s">
        <v>69</v>
      </c>
      <c r="S583" s="14">
        <v>41887.292187500003</v>
      </c>
      <c r="T583" s="14">
        <v>41917.292187500003</v>
      </c>
      <c r="U583" t="s">
        <v>19</v>
      </c>
      <c r="V583" t="s">
        <v>20</v>
      </c>
      <c r="W583">
        <v>2014</v>
      </c>
    </row>
    <row r="584" spans="1:23" ht="204" x14ac:dyDescent="0.2">
      <c r="A584">
        <v>3649</v>
      </c>
      <c r="B584" s="11" t="s">
        <v>1248</v>
      </c>
      <c r="C584" s="11" t="s">
        <v>1249</v>
      </c>
      <c r="D584" s="12">
        <v>750</v>
      </c>
      <c r="E584" s="13">
        <v>780</v>
      </c>
      <c r="F584" t="s">
        <v>7</v>
      </c>
      <c r="G584" t="s">
        <v>90</v>
      </c>
      <c r="H584" t="s">
        <v>91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68</v>
      </c>
      <c r="O584">
        <v>104</v>
      </c>
      <c r="P584">
        <v>97.5</v>
      </c>
      <c r="Q584" t="s">
        <v>1</v>
      </c>
      <c r="R584" t="s">
        <v>69</v>
      </c>
      <c r="S584" s="14">
        <v>41780.712893518517</v>
      </c>
      <c r="T584" s="14">
        <v>41806.712893518517</v>
      </c>
      <c r="U584" t="s">
        <v>15</v>
      </c>
      <c r="V584" t="s">
        <v>16</v>
      </c>
      <c r="W584">
        <v>2014</v>
      </c>
    </row>
    <row r="585" spans="1:23" ht="238" x14ac:dyDescent="0.2">
      <c r="A585">
        <v>3650</v>
      </c>
      <c r="B585" s="11" t="s">
        <v>1250</v>
      </c>
      <c r="C585" s="11" t="s">
        <v>1251</v>
      </c>
      <c r="D585" s="12">
        <v>500</v>
      </c>
      <c r="E585" s="13">
        <v>500</v>
      </c>
      <c r="F585" t="s">
        <v>7</v>
      </c>
      <c r="G585" t="s">
        <v>66</v>
      </c>
      <c r="H585" t="s">
        <v>67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68</v>
      </c>
      <c r="O585">
        <v>100</v>
      </c>
      <c r="P585">
        <v>29.41</v>
      </c>
      <c r="Q585" t="s">
        <v>1</v>
      </c>
      <c r="R585" t="s">
        <v>69</v>
      </c>
      <c r="S585" s="14">
        <v>42381.478981481487</v>
      </c>
      <c r="T585" s="14">
        <v>42402.478981481487</v>
      </c>
      <c r="U585" t="s">
        <v>11</v>
      </c>
      <c r="V585" t="s">
        <v>12</v>
      </c>
      <c r="W585">
        <v>2016</v>
      </c>
    </row>
    <row r="586" spans="1:23" ht="187" x14ac:dyDescent="0.2">
      <c r="A586">
        <v>3651</v>
      </c>
      <c r="B586" s="11" t="s">
        <v>1252</v>
      </c>
      <c r="C586" s="11" t="s">
        <v>1253</v>
      </c>
      <c r="D586" s="12">
        <v>500</v>
      </c>
      <c r="E586" s="13">
        <v>520</v>
      </c>
      <c r="F586" t="s">
        <v>7</v>
      </c>
      <c r="G586" t="s">
        <v>72</v>
      </c>
      <c r="H586" t="s">
        <v>73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68</v>
      </c>
      <c r="O586">
        <v>104</v>
      </c>
      <c r="P586">
        <v>57.78</v>
      </c>
      <c r="Q586" t="s">
        <v>1</v>
      </c>
      <c r="R586" t="s">
        <v>69</v>
      </c>
      <c r="S586" s="14">
        <v>41828.646319444444</v>
      </c>
      <c r="T586" s="14">
        <v>41861.665972222225</v>
      </c>
      <c r="U586" t="s">
        <v>17</v>
      </c>
      <c r="V586" t="s">
        <v>18</v>
      </c>
      <c r="W586">
        <v>2014</v>
      </c>
    </row>
    <row r="587" spans="1:23" ht="255" x14ac:dyDescent="0.2">
      <c r="A587">
        <v>3652</v>
      </c>
      <c r="B587" s="11" t="s">
        <v>1254</v>
      </c>
      <c r="C587" s="11" t="s">
        <v>1255</v>
      </c>
      <c r="D587" s="12">
        <v>300</v>
      </c>
      <c r="E587" s="13">
        <v>752</v>
      </c>
      <c r="F587" t="s">
        <v>7</v>
      </c>
      <c r="G587" t="s">
        <v>90</v>
      </c>
      <c r="H587" t="s">
        <v>91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68</v>
      </c>
      <c r="O587">
        <v>251</v>
      </c>
      <c r="P587">
        <v>44.24</v>
      </c>
      <c r="Q587" t="s">
        <v>1</v>
      </c>
      <c r="R587" t="s">
        <v>69</v>
      </c>
      <c r="S587" s="14">
        <v>42596.644699074073</v>
      </c>
      <c r="T587" s="14">
        <v>42607.165972222225</v>
      </c>
      <c r="U587" t="s">
        <v>18</v>
      </c>
      <c r="V587" t="s">
        <v>18</v>
      </c>
      <c r="W587">
        <v>2016</v>
      </c>
    </row>
    <row r="588" spans="1:23" ht="272" x14ac:dyDescent="0.2">
      <c r="A588">
        <v>3653</v>
      </c>
      <c r="B588" s="11" t="s">
        <v>1256</v>
      </c>
      <c r="C588" s="11" t="s">
        <v>1257</v>
      </c>
      <c r="D588" s="12">
        <v>2000</v>
      </c>
      <c r="E588" s="13">
        <v>2010</v>
      </c>
      <c r="F588" t="s">
        <v>7</v>
      </c>
      <c r="G588" t="s">
        <v>66</v>
      </c>
      <c r="H588" t="s">
        <v>67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68</v>
      </c>
      <c r="O588">
        <v>101</v>
      </c>
      <c r="P588">
        <v>60.91</v>
      </c>
      <c r="Q588" t="s">
        <v>1</v>
      </c>
      <c r="R588" t="s">
        <v>69</v>
      </c>
      <c r="S588" s="14">
        <v>42191.363506944443</v>
      </c>
      <c r="T588" s="14">
        <v>42221.363506944443</v>
      </c>
      <c r="U588" t="s">
        <v>17</v>
      </c>
      <c r="V588" t="s">
        <v>18</v>
      </c>
      <c r="W588">
        <v>2015</v>
      </c>
    </row>
    <row r="589" spans="1:23" ht="272" x14ac:dyDescent="0.2">
      <c r="A589">
        <v>3654</v>
      </c>
      <c r="B589" s="11" t="s">
        <v>1258</v>
      </c>
      <c r="C589" s="11" t="s">
        <v>1259</v>
      </c>
      <c r="D589" s="12">
        <v>1500</v>
      </c>
      <c r="E589" s="13">
        <v>2616</v>
      </c>
      <c r="F589" t="s">
        <v>7</v>
      </c>
      <c r="G589" t="s">
        <v>66</v>
      </c>
      <c r="H589" t="s">
        <v>67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68</v>
      </c>
      <c r="O589">
        <v>174</v>
      </c>
      <c r="P589">
        <v>68.84</v>
      </c>
      <c r="Q589" t="s">
        <v>1</v>
      </c>
      <c r="R589" t="s">
        <v>69</v>
      </c>
      <c r="S589" s="14">
        <v>42440.416504629626</v>
      </c>
      <c r="T589" s="14">
        <v>42463.708333333328</v>
      </c>
      <c r="U589" t="s">
        <v>13</v>
      </c>
      <c r="V589" t="s">
        <v>14</v>
      </c>
      <c r="W589">
        <v>2016</v>
      </c>
    </row>
    <row r="590" spans="1:23" ht="272" x14ac:dyDescent="0.2">
      <c r="A590">
        <v>3655</v>
      </c>
      <c r="B590" s="11" t="s">
        <v>1260</v>
      </c>
      <c r="C590" s="11" t="s">
        <v>1261</v>
      </c>
      <c r="D590" s="12">
        <v>5000</v>
      </c>
      <c r="E590" s="13">
        <v>5813</v>
      </c>
      <c r="F590" t="s">
        <v>7</v>
      </c>
      <c r="G590" t="s">
        <v>72</v>
      </c>
      <c r="H590" t="s">
        <v>73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68</v>
      </c>
      <c r="O590">
        <v>116</v>
      </c>
      <c r="P590">
        <v>73.58</v>
      </c>
      <c r="Q590" t="s">
        <v>1</v>
      </c>
      <c r="R590" t="s">
        <v>69</v>
      </c>
      <c r="S590" s="14">
        <v>42173.803217592591</v>
      </c>
      <c r="T590" s="14">
        <v>42203.290972222225</v>
      </c>
      <c r="U590" t="s">
        <v>16</v>
      </c>
      <c r="V590" t="s">
        <v>17</v>
      </c>
      <c r="W590">
        <v>2015</v>
      </c>
    </row>
    <row r="591" spans="1:23" ht="221" x14ac:dyDescent="0.2">
      <c r="A591">
        <v>3656</v>
      </c>
      <c r="B591" s="11" t="s">
        <v>1262</v>
      </c>
      <c r="C591" s="11" t="s">
        <v>1263</v>
      </c>
      <c r="D591" s="12">
        <v>5000</v>
      </c>
      <c r="E591" s="13">
        <v>5291</v>
      </c>
      <c r="F591" t="s">
        <v>7</v>
      </c>
      <c r="G591" t="s">
        <v>1264</v>
      </c>
      <c r="H591" t="s">
        <v>1265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68</v>
      </c>
      <c r="O591">
        <v>106</v>
      </c>
      <c r="P591">
        <v>115.02</v>
      </c>
      <c r="Q591" t="s">
        <v>1</v>
      </c>
      <c r="R591" t="s">
        <v>69</v>
      </c>
      <c r="S591" s="14">
        <v>42737.910138888896</v>
      </c>
      <c r="T591" s="14">
        <v>42767.957638888889</v>
      </c>
      <c r="U591" t="s">
        <v>11</v>
      </c>
      <c r="V591" t="s">
        <v>12</v>
      </c>
      <c r="W591">
        <v>2017</v>
      </c>
    </row>
    <row r="592" spans="1:23" ht="272" x14ac:dyDescent="0.2">
      <c r="A592">
        <v>3657</v>
      </c>
      <c r="B592" s="11" t="s">
        <v>1266</v>
      </c>
      <c r="C592" s="11" t="s">
        <v>1267</v>
      </c>
      <c r="D592" s="12">
        <v>2000</v>
      </c>
      <c r="E592" s="13">
        <v>2215</v>
      </c>
      <c r="F592" t="s">
        <v>7</v>
      </c>
      <c r="G592" t="s">
        <v>1268</v>
      </c>
      <c r="H592" t="s">
        <v>1269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68</v>
      </c>
      <c r="O592">
        <v>111</v>
      </c>
      <c r="P592">
        <v>110.75</v>
      </c>
      <c r="Q592" t="s">
        <v>1</v>
      </c>
      <c r="R592" t="s">
        <v>69</v>
      </c>
      <c r="S592" s="14">
        <v>42499.629849537043</v>
      </c>
      <c r="T592" s="14">
        <v>42522.904166666667</v>
      </c>
      <c r="U592" t="s">
        <v>15</v>
      </c>
      <c r="V592" t="s">
        <v>16</v>
      </c>
      <c r="W592">
        <v>2016</v>
      </c>
    </row>
    <row r="593" spans="1:23" ht="119" x14ac:dyDescent="0.2">
      <c r="A593">
        <v>3658</v>
      </c>
      <c r="B593" s="11" t="s">
        <v>1270</v>
      </c>
      <c r="C593" s="11" t="s">
        <v>1271</v>
      </c>
      <c r="D593" s="12">
        <v>1500</v>
      </c>
      <c r="E593" s="13">
        <v>1510</v>
      </c>
      <c r="F593" t="s">
        <v>7</v>
      </c>
      <c r="G593" t="s">
        <v>72</v>
      </c>
      <c r="H593" t="s">
        <v>73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68</v>
      </c>
      <c r="O593">
        <v>101</v>
      </c>
      <c r="P593">
        <v>75.5</v>
      </c>
      <c r="Q593" t="s">
        <v>1</v>
      </c>
      <c r="R593" t="s">
        <v>69</v>
      </c>
      <c r="S593" s="14">
        <v>41775.858564814815</v>
      </c>
      <c r="T593" s="14">
        <v>41822.165972222225</v>
      </c>
      <c r="U593" t="s">
        <v>15</v>
      </c>
      <c r="V593" t="s">
        <v>17</v>
      </c>
      <c r="W593">
        <v>2014</v>
      </c>
    </row>
    <row r="594" spans="1:23" ht="204" x14ac:dyDescent="0.2">
      <c r="A594">
        <v>3659</v>
      </c>
      <c r="B594" s="11" t="s">
        <v>1272</v>
      </c>
      <c r="C594" s="11" t="s">
        <v>1273</v>
      </c>
      <c r="D594" s="12">
        <v>3000</v>
      </c>
      <c r="E594" s="13">
        <v>3061</v>
      </c>
      <c r="F594" t="s">
        <v>7</v>
      </c>
      <c r="G594" t="s">
        <v>72</v>
      </c>
      <c r="H594" t="s">
        <v>73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68</v>
      </c>
      <c r="O594">
        <v>102</v>
      </c>
      <c r="P594">
        <v>235.46</v>
      </c>
      <c r="Q594" t="s">
        <v>1</v>
      </c>
      <c r="R594" t="s">
        <v>69</v>
      </c>
      <c r="S594" s="14">
        <v>42055.277199074073</v>
      </c>
      <c r="T594" s="14">
        <v>42082.610416666663</v>
      </c>
      <c r="U594" t="s">
        <v>12</v>
      </c>
      <c r="V594" t="s">
        <v>13</v>
      </c>
      <c r="W594">
        <v>2015</v>
      </c>
    </row>
    <row r="595" spans="1:23" ht="255" x14ac:dyDescent="0.2">
      <c r="A595">
        <v>3660</v>
      </c>
      <c r="B595" s="11" t="s">
        <v>1274</v>
      </c>
      <c r="C595" s="11" t="s">
        <v>1275</v>
      </c>
      <c r="D595" s="12">
        <v>250</v>
      </c>
      <c r="E595" s="13">
        <v>250</v>
      </c>
      <c r="F595" t="s">
        <v>7</v>
      </c>
      <c r="G595" t="s">
        <v>66</v>
      </c>
      <c r="H595" t="s">
        <v>67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68</v>
      </c>
      <c r="O595">
        <v>100</v>
      </c>
      <c r="P595">
        <v>11.36</v>
      </c>
      <c r="Q595" t="s">
        <v>1</v>
      </c>
      <c r="R595" t="s">
        <v>69</v>
      </c>
      <c r="S595" s="14">
        <v>41971.881076388891</v>
      </c>
      <c r="T595" s="14">
        <v>41996.881076388891</v>
      </c>
      <c r="U595" t="s">
        <v>21</v>
      </c>
      <c r="V595" t="s">
        <v>22</v>
      </c>
      <c r="W595">
        <v>2014</v>
      </c>
    </row>
    <row r="596" spans="1:23" ht="255" x14ac:dyDescent="0.2">
      <c r="A596">
        <v>3661</v>
      </c>
      <c r="B596" s="11" t="s">
        <v>1276</v>
      </c>
      <c r="C596" s="11" t="s">
        <v>1277</v>
      </c>
      <c r="D596" s="12">
        <v>3000</v>
      </c>
      <c r="E596" s="13">
        <v>3330</v>
      </c>
      <c r="F596" t="s">
        <v>7</v>
      </c>
      <c r="G596" t="s">
        <v>72</v>
      </c>
      <c r="H596" t="s">
        <v>73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68</v>
      </c>
      <c r="O596">
        <v>111</v>
      </c>
      <c r="P596">
        <v>92.5</v>
      </c>
      <c r="Q596" t="s">
        <v>1</v>
      </c>
      <c r="R596" t="s">
        <v>69</v>
      </c>
      <c r="S596" s="14">
        <v>42447.896666666667</v>
      </c>
      <c r="T596" s="14">
        <v>42470.166666666672</v>
      </c>
      <c r="U596" t="s">
        <v>13</v>
      </c>
      <c r="V596" t="s">
        <v>14</v>
      </c>
      <c r="W596">
        <v>2016</v>
      </c>
    </row>
    <row r="597" spans="1:23" ht="238" x14ac:dyDescent="0.2">
      <c r="A597">
        <v>3662</v>
      </c>
      <c r="B597" s="11" t="s">
        <v>1278</v>
      </c>
      <c r="C597" s="11" t="s">
        <v>1279</v>
      </c>
      <c r="D597" s="12">
        <v>8000</v>
      </c>
      <c r="E597" s="13">
        <v>8114</v>
      </c>
      <c r="F597" t="s">
        <v>7</v>
      </c>
      <c r="G597" t="s">
        <v>90</v>
      </c>
      <c r="H597" t="s">
        <v>91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68</v>
      </c>
      <c r="O597">
        <v>101</v>
      </c>
      <c r="P597">
        <v>202.85</v>
      </c>
      <c r="Q597" t="s">
        <v>1</v>
      </c>
      <c r="R597" t="s">
        <v>69</v>
      </c>
      <c r="S597" s="14">
        <v>42064.220069444447</v>
      </c>
      <c r="T597" s="14">
        <v>42094.178402777776</v>
      </c>
      <c r="U597" t="s">
        <v>13</v>
      </c>
      <c r="V597" t="s">
        <v>13</v>
      </c>
      <c r="W597">
        <v>2015</v>
      </c>
    </row>
    <row r="598" spans="1:23" ht="272" x14ac:dyDescent="0.2">
      <c r="A598">
        <v>3663</v>
      </c>
      <c r="B598" s="11" t="s">
        <v>1280</v>
      </c>
      <c r="C598" s="11" t="s">
        <v>1281</v>
      </c>
      <c r="D598" s="12">
        <v>225</v>
      </c>
      <c r="E598" s="13">
        <v>234</v>
      </c>
      <c r="F598" t="s">
        <v>7</v>
      </c>
      <c r="G598" t="s">
        <v>66</v>
      </c>
      <c r="H598" t="s">
        <v>67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68</v>
      </c>
      <c r="O598">
        <v>104</v>
      </c>
      <c r="P598">
        <v>26</v>
      </c>
      <c r="Q598" t="s">
        <v>1</v>
      </c>
      <c r="R598" t="s">
        <v>69</v>
      </c>
      <c r="S598" s="14">
        <v>42665.451736111107</v>
      </c>
      <c r="T598" s="14">
        <v>42725.493402777778</v>
      </c>
      <c r="U598" t="s">
        <v>20</v>
      </c>
      <c r="V598" t="s">
        <v>22</v>
      </c>
      <c r="W598">
        <v>2016</v>
      </c>
    </row>
    <row r="599" spans="1:23" ht="238" x14ac:dyDescent="0.2">
      <c r="A599">
        <v>3664</v>
      </c>
      <c r="B599" s="11" t="s">
        <v>1282</v>
      </c>
      <c r="C599" s="11" t="s">
        <v>1283</v>
      </c>
      <c r="D599" s="12">
        <v>800</v>
      </c>
      <c r="E599" s="13">
        <v>875</v>
      </c>
      <c r="F599" t="s">
        <v>7</v>
      </c>
      <c r="G599" t="s">
        <v>72</v>
      </c>
      <c r="H599" t="s">
        <v>73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68</v>
      </c>
      <c r="O599">
        <v>109</v>
      </c>
      <c r="P599">
        <v>46.05</v>
      </c>
      <c r="Q599" t="s">
        <v>1</v>
      </c>
      <c r="R599" t="s">
        <v>69</v>
      </c>
      <c r="S599" s="14">
        <v>42523.248715277776</v>
      </c>
      <c r="T599" s="14">
        <v>42537.248715277776</v>
      </c>
      <c r="U599" t="s">
        <v>16</v>
      </c>
      <c r="V599" t="s">
        <v>16</v>
      </c>
      <c r="W599">
        <v>2016</v>
      </c>
    </row>
    <row r="600" spans="1:23" ht="255" x14ac:dyDescent="0.2">
      <c r="A600">
        <v>3665</v>
      </c>
      <c r="B600" s="11" t="s">
        <v>1284</v>
      </c>
      <c r="C600" s="11" t="s">
        <v>1285</v>
      </c>
      <c r="D600" s="12">
        <v>620</v>
      </c>
      <c r="E600" s="13">
        <v>714</v>
      </c>
      <c r="F600" t="s">
        <v>7</v>
      </c>
      <c r="G600" t="s">
        <v>1286</v>
      </c>
      <c r="H600" t="s">
        <v>515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68</v>
      </c>
      <c r="O600">
        <v>115</v>
      </c>
      <c r="P600">
        <v>51</v>
      </c>
      <c r="Q600" t="s">
        <v>1</v>
      </c>
      <c r="R600" t="s">
        <v>69</v>
      </c>
      <c r="S600" s="14">
        <v>42294.808124999996</v>
      </c>
      <c r="T600" s="14">
        <v>42305.829166666663</v>
      </c>
      <c r="U600" t="s">
        <v>20</v>
      </c>
      <c r="V600" t="s">
        <v>20</v>
      </c>
      <c r="W600">
        <v>2015</v>
      </c>
    </row>
    <row r="601" spans="1:23" ht="85" x14ac:dyDescent="0.2">
      <c r="A601">
        <v>3666</v>
      </c>
      <c r="B601" s="11" t="s">
        <v>1287</v>
      </c>
      <c r="C601" s="11" t="s">
        <v>1288</v>
      </c>
      <c r="D601" s="12">
        <v>1200</v>
      </c>
      <c r="E601" s="13">
        <v>1200</v>
      </c>
      <c r="F601" t="s">
        <v>7</v>
      </c>
      <c r="G601" t="s">
        <v>72</v>
      </c>
      <c r="H601" t="s">
        <v>73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68</v>
      </c>
      <c r="O601">
        <v>100</v>
      </c>
      <c r="P601">
        <v>31.58</v>
      </c>
      <c r="Q601" t="s">
        <v>1</v>
      </c>
      <c r="R601" t="s">
        <v>69</v>
      </c>
      <c r="S601" s="14">
        <v>41822.90488425926</v>
      </c>
      <c r="T601" s="14">
        <v>41844.291666666664</v>
      </c>
      <c r="U601" t="s">
        <v>17</v>
      </c>
      <c r="V601" t="s">
        <v>17</v>
      </c>
      <c r="W601">
        <v>2014</v>
      </c>
    </row>
    <row r="602" spans="1:23" ht="238" x14ac:dyDescent="0.2">
      <c r="A602">
        <v>3667</v>
      </c>
      <c r="B602" s="11" t="s">
        <v>1289</v>
      </c>
      <c r="C602" s="11" t="s">
        <v>1290</v>
      </c>
      <c r="D602" s="12">
        <v>3000</v>
      </c>
      <c r="E602" s="13">
        <v>3095.11</v>
      </c>
      <c r="F602" t="s">
        <v>7</v>
      </c>
      <c r="G602" t="s">
        <v>66</v>
      </c>
      <c r="H602" t="s">
        <v>67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68</v>
      </c>
      <c r="O602">
        <v>103</v>
      </c>
      <c r="P602">
        <v>53.36</v>
      </c>
      <c r="Q602" t="s">
        <v>1</v>
      </c>
      <c r="R602" t="s">
        <v>69</v>
      </c>
      <c r="S602" s="14">
        <v>42173.970127314817</v>
      </c>
      <c r="T602" s="14">
        <v>42203.970127314817</v>
      </c>
      <c r="U602" t="s">
        <v>16</v>
      </c>
      <c r="V602" t="s">
        <v>17</v>
      </c>
      <c r="W602">
        <v>2015</v>
      </c>
    </row>
    <row r="603" spans="1:23" ht="221" x14ac:dyDescent="0.2">
      <c r="A603">
        <v>3668</v>
      </c>
      <c r="B603" s="11" t="s">
        <v>1291</v>
      </c>
      <c r="C603" s="11" t="s">
        <v>1292</v>
      </c>
      <c r="D603" s="12">
        <v>1000</v>
      </c>
      <c r="E603" s="13">
        <v>1035</v>
      </c>
      <c r="F603" t="s">
        <v>7</v>
      </c>
      <c r="G603" t="s">
        <v>72</v>
      </c>
      <c r="H603" t="s">
        <v>73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68</v>
      </c>
      <c r="O603">
        <v>104</v>
      </c>
      <c r="P603">
        <v>36.96</v>
      </c>
      <c r="Q603" t="s">
        <v>1</v>
      </c>
      <c r="R603" t="s">
        <v>69</v>
      </c>
      <c r="S603" s="14">
        <v>42185.556157407409</v>
      </c>
      <c r="T603" s="14">
        <v>42208.772916666669</v>
      </c>
      <c r="U603" t="s">
        <v>16</v>
      </c>
      <c r="V603" t="s">
        <v>17</v>
      </c>
      <c r="W603">
        <v>2015</v>
      </c>
    </row>
    <row r="604" spans="1:23" ht="238" x14ac:dyDescent="0.2">
      <c r="A604">
        <v>3669</v>
      </c>
      <c r="B604" s="11" t="s">
        <v>1293</v>
      </c>
      <c r="C604" s="11" t="s">
        <v>1294</v>
      </c>
      <c r="D604" s="12">
        <v>1000</v>
      </c>
      <c r="E604" s="13">
        <v>1382</v>
      </c>
      <c r="F604" t="s">
        <v>7</v>
      </c>
      <c r="G604" t="s">
        <v>66</v>
      </c>
      <c r="H604" t="s">
        <v>67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68</v>
      </c>
      <c r="O604">
        <v>138</v>
      </c>
      <c r="P604">
        <v>81.290000000000006</v>
      </c>
      <c r="Q604" t="s">
        <v>1</v>
      </c>
      <c r="R604" t="s">
        <v>69</v>
      </c>
      <c r="S604" s="14">
        <v>42136.675196759257</v>
      </c>
      <c r="T604" s="14">
        <v>42166.675196759257</v>
      </c>
      <c r="U604" t="s">
        <v>15</v>
      </c>
      <c r="V604" t="s">
        <v>16</v>
      </c>
      <c r="W604">
        <v>2015</v>
      </c>
    </row>
    <row r="605" spans="1:23" ht="238" x14ac:dyDescent="0.2">
      <c r="A605">
        <v>3670</v>
      </c>
      <c r="B605" s="11" t="s">
        <v>1295</v>
      </c>
      <c r="C605" s="11" t="s">
        <v>1296</v>
      </c>
      <c r="D605" s="12">
        <v>220</v>
      </c>
      <c r="E605" s="13">
        <v>241</v>
      </c>
      <c r="F605" t="s">
        <v>7</v>
      </c>
      <c r="G605" t="s">
        <v>66</v>
      </c>
      <c r="H605" t="s">
        <v>67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68</v>
      </c>
      <c r="O605">
        <v>110</v>
      </c>
      <c r="P605">
        <v>20.079999999999998</v>
      </c>
      <c r="Q605" t="s">
        <v>1</v>
      </c>
      <c r="R605" t="s">
        <v>69</v>
      </c>
      <c r="S605" s="14">
        <v>42142.514016203699</v>
      </c>
      <c r="T605" s="14">
        <v>42155.958333333328</v>
      </c>
      <c r="U605" t="s">
        <v>15</v>
      </c>
      <c r="V605" t="s">
        <v>15</v>
      </c>
      <c r="W605">
        <v>2015</v>
      </c>
    </row>
    <row r="606" spans="1:23" ht="238" x14ac:dyDescent="0.2">
      <c r="A606">
        <v>3671</v>
      </c>
      <c r="B606" s="11" t="s">
        <v>1297</v>
      </c>
      <c r="C606" s="11" t="s">
        <v>1298</v>
      </c>
      <c r="D606" s="12">
        <v>3500</v>
      </c>
      <c r="E606" s="13">
        <v>3530</v>
      </c>
      <c r="F606" t="s">
        <v>7</v>
      </c>
      <c r="G606" t="s">
        <v>72</v>
      </c>
      <c r="H606" t="s">
        <v>73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68</v>
      </c>
      <c r="O606">
        <v>101</v>
      </c>
      <c r="P606">
        <v>88.25</v>
      </c>
      <c r="Q606" t="s">
        <v>1</v>
      </c>
      <c r="R606" t="s">
        <v>69</v>
      </c>
      <c r="S606" s="14">
        <v>41820.62809027778</v>
      </c>
      <c r="T606" s="14">
        <v>41841.165972222225</v>
      </c>
      <c r="U606" t="s">
        <v>16</v>
      </c>
      <c r="V606" t="s">
        <v>17</v>
      </c>
      <c r="W606">
        <v>2014</v>
      </c>
    </row>
    <row r="607" spans="1:23" ht="255" x14ac:dyDescent="0.2">
      <c r="A607">
        <v>3672</v>
      </c>
      <c r="B607" s="11" t="s">
        <v>1299</v>
      </c>
      <c r="C607" s="11" t="s">
        <v>1300</v>
      </c>
      <c r="D607" s="12">
        <v>3000</v>
      </c>
      <c r="E607" s="13">
        <v>3046</v>
      </c>
      <c r="F607" t="s">
        <v>7</v>
      </c>
      <c r="G607" t="s">
        <v>66</v>
      </c>
      <c r="H607" t="s">
        <v>67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68</v>
      </c>
      <c r="O607">
        <v>102</v>
      </c>
      <c r="P607">
        <v>53.44</v>
      </c>
      <c r="Q607" t="s">
        <v>1</v>
      </c>
      <c r="R607" t="s">
        <v>69</v>
      </c>
      <c r="S607" s="14">
        <v>41878.946574074071</v>
      </c>
      <c r="T607" s="14">
        <v>41908.946574074071</v>
      </c>
      <c r="U607" t="s">
        <v>18</v>
      </c>
      <c r="V607" t="s">
        <v>19</v>
      </c>
      <c r="W607">
        <v>2014</v>
      </c>
    </row>
    <row r="608" spans="1:23" ht="221" x14ac:dyDescent="0.2">
      <c r="A608">
        <v>3673</v>
      </c>
      <c r="B608" s="11" t="s">
        <v>1301</v>
      </c>
      <c r="C608" s="11" t="s">
        <v>1302</v>
      </c>
      <c r="D608" s="12">
        <v>4000</v>
      </c>
      <c r="E608" s="13">
        <v>4545</v>
      </c>
      <c r="F608" t="s">
        <v>7</v>
      </c>
      <c r="G608" t="s">
        <v>66</v>
      </c>
      <c r="H608" t="s">
        <v>67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68</v>
      </c>
      <c r="O608">
        <v>114</v>
      </c>
      <c r="P608">
        <v>39.869999999999997</v>
      </c>
      <c r="Q608" t="s">
        <v>1</v>
      </c>
      <c r="R608" t="s">
        <v>69</v>
      </c>
      <c r="S608" s="14">
        <v>41914.295104166667</v>
      </c>
      <c r="T608" s="14">
        <v>41948.536111111112</v>
      </c>
      <c r="U608" t="s">
        <v>20</v>
      </c>
      <c r="V608" t="s">
        <v>21</v>
      </c>
      <c r="W608">
        <v>2014</v>
      </c>
    </row>
    <row r="609" spans="1:23" ht="238" x14ac:dyDescent="0.2">
      <c r="A609">
        <v>3674</v>
      </c>
      <c r="B609" s="11" t="s">
        <v>1303</v>
      </c>
      <c r="C609" s="11" t="s">
        <v>1304</v>
      </c>
      <c r="D609" s="12">
        <v>4500</v>
      </c>
      <c r="E609" s="13">
        <v>4500</v>
      </c>
      <c r="F609" t="s">
        <v>7</v>
      </c>
      <c r="G609" t="s">
        <v>1077</v>
      </c>
      <c r="H609" t="s">
        <v>515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68</v>
      </c>
      <c r="O609">
        <v>100</v>
      </c>
      <c r="P609">
        <v>145.16</v>
      </c>
      <c r="Q609" t="s">
        <v>1</v>
      </c>
      <c r="R609" t="s">
        <v>69</v>
      </c>
      <c r="S609" s="14">
        <v>42556.873020833329</v>
      </c>
      <c r="T609" s="14">
        <v>42616.873020833329</v>
      </c>
      <c r="U609" t="s">
        <v>17</v>
      </c>
      <c r="V609" t="s">
        <v>19</v>
      </c>
      <c r="W609">
        <v>2016</v>
      </c>
    </row>
    <row r="610" spans="1:23" ht="238" x14ac:dyDescent="0.2">
      <c r="A610">
        <v>3675</v>
      </c>
      <c r="B610" s="11" t="s">
        <v>1305</v>
      </c>
      <c r="C610" s="11" t="s">
        <v>1306</v>
      </c>
      <c r="D610" s="12">
        <v>50</v>
      </c>
      <c r="E610" s="13">
        <v>70</v>
      </c>
      <c r="F610" t="s">
        <v>7</v>
      </c>
      <c r="G610" t="s">
        <v>66</v>
      </c>
      <c r="H610" t="s">
        <v>67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68</v>
      </c>
      <c r="O610">
        <v>140</v>
      </c>
      <c r="P610">
        <v>23.33</v>
      </c>
      <c r="Q610" t="s">
        <v>1</v>
      </c>
      <c r="R610" t="s">
        <v>69</v>
      </c>
      <c r="S610" s="14">
        <v>42493.597013888888</v>
      </c>
      <c r="T610" s="14">
        <v>42505.958333333328</v>
      </c>
      <c r="U610" t="s">
        <v>15</v>
      </c>
      <c r="V610" t="s">
        <v>15</v>
      </c>
      <c r="W610">
        <v>2016</v>
      </c>
    </row>
    <row r="611" spans="1:23" ht="255" x14ac:dyDescent="0.2">
      <c r="A611">
        <v>3676</v>
      </c>
      <c r="B611" s="11" t="s">
        <v>1307</v>
      </c>
      <c r="C611" s="11" t="s">
        <v>1308</v>
      </c>
      <c r="D611" s="12">
        <v>800</v>
      </c>
      <c r="E611" s="13">
        <v>1030</v>
      </c>
      <c r="F611" t="s">
        <v>7</v>
      </c>
      <c r="G611" t="s">
        <v>72</v>
      </c>
      <c r="H611" t="s">
        <v>73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68</v>
      </c>
      <c r="O611">
        <v>129</v>
      </c>
      <c r="P611">
        <v>64.38</v>
      </c>
      <c r="Q611" t="s">
        <v>1</v>
      </c>
      <c r="R611" t="s">
        <v>69</v>
      </c>
      <c r="S611" s="14">
        <v>41876.815787037034</v>
      </c>
      <c r="T611" s="14">
        <v>41894.815787037034</v>
      </c>
      <c r="U611" t="s">
        <v>18</v>
      </c>
      <c r="V611" t="s">
        <v>19</v>
      </c>
      <c r="W611">
        <v>2014</v>
      </c>
    </row>
    <row r="612" spans="1:23" ht="170" x14ac:dyDescent="0.2">
      <c r="A612">
        <v>3677</v>
      </c>
      <c r="B612" s="11" t="s">
        <v>1309</v>
      </c>
      <c r="C612" s="11" t="s">
        <v>1310</v>
      </c>
      <c r="D612" s="12">
        <v>12000</v>
      </c>
      <c r="E612" s="13">
        <v>12348.5</v>
      </c>
      <c r="F612" t="s">
        <v>7</v>
      </c>
      <c r="G612" t="s">
        <v>72</v>
      </c>
      <c r="H612" t="s">
        <v>73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68</v>
      </c>
      <c r="O612">
        <v>103</v>
      </c>
      <c r="P612">
        <v>62.05</v>
      </c>
      <c r="Q612" t="s">
        <v>1</v>
      </c>
      <c r="R612" t="s">
        <v>69</v>
      </c>
      <c r="S612" s="14">
        <v>41802.574282407404</v>
      </c>
      <c r="T612" s="14">
        <v>41823.165972222225</v>
      </c>
      <c r="U612" t="s">
        <v>16</v>
      </c>
      <c r="V612" t="s">
        <v>17</v>
      </c>
      <c r="W612">
        <v>2014</v>
      </c>
    </row>
    <row r="613" spans="1:23" ht="170" x14ac:dyDescent="0.2">
      <c r="A613">
        <v>3678</v>
      </c>
      <c r="B613" s="11" t="s">
        <v>1311</v>
      </c>
      <c r="C613" s="11" t="s">
        <v>1312</v>
      </c>
      <c r="D613" s="12">
        <v>2000</v>
      </c>
      <c r="E613" s="13">
        <v>2050</v>
      </c>
      <c r="F613" t="s">
        <v>7</v>
      </c>
      <c r="G613" t="s">
        <v>66</v>
      </c>
      <c r="H613" t="s">
        <v>67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68</v>
      </c>
      <c r="O613">
        <v>103</v>
      </c>
      <c r="P613">
        <v>66.13</v>
      </c>
      <c r="Q613" t="s">
        <v>1</v>
      </c>
      <c r="R613" t="s">
        <v>69</v>
      </c>
      <c r="S613" s="14">
        <v>42120.531226851846</v>
      </c>
      <c r="T613" s="14">
        <v>42155.531226851846</v>
      </c>
      <c r="U613" t="s">
        <v>14</v>
      </c>
      <c r="V613" t="s">
        <v>15</v>
      </c>
      <c r="W613">
        <v>2015</v>
      </c>
    </row>
    <row r="614" spans="1:23" ht="272" x14ac:dyDescent="0.2">
      <c r="A614">
        <v>3679</v>
      </c>
      <c r="B614" s="11" t="s">
        <v>1313</v>
      </c>
      <c r="C614" s="11" t="s">
        <v>1314</v>
      </c>
      <c r="D614" s="12">
        <v>2000</v>
      </c>
      <c r="E614" s="13">
        <v>2202</v>
      </c>
      <c r="F614" t="s">
        <v>7</v>
      </c>
      <c r="G614" t="s">
        <v>72</v>
      </c>
      <c r="H614" t="s">
        <v>73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68</v>
      </c>
      <c r="O614">
        <v>110</v>
      </c>
      <c r="P614">
        <v>73.400000000000006</v>
      </c>
      <c r="Q614" t="s">
        <v>1</v>
      </c>
      <c r="R614" t="s">
        <v>69</v>
      </c>
      <c r="S614" s="14">
        <v>41786.761354166665</v>
      </c>
      <c r="T614" s="14">
        <v>41821.207638888889</v>
      </c>
      <c r="U614" t="s">
        <v>15</v>
      </c>
      <c r="V614" t="s">
        <v>17</v>
      </c>
      <c r="W614">
        <v>2014</v>
      </c>
    </row>
    <row r="615" spans="1:23" ht="187" x14ac:dyDescent="0.2">
      <c r="A615">
        <v>3680</v>
      </c>
      <c r="B615" s="11" t="s">
        <v>1315</v>
      </c>
      <c r="C615" s="11" t="s">
        <v>1316</v>
      </c>
      <c r="D615" s="12">
        <v>3000</v>
      </c>
      <c r="E615" s="13">
        <v>3383</v>
      </c>
      <c r="F615" t="s">
        <v>7</v>
      </c>
      <c r="G615" t="s">
        <v>72</v>
      </c>
      <c r="H615" t="s">
        <v>73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68</v>
      </c>
      <c r="O615">
        <v>113</v>
      </c>
      <c r="P615">
        <v>99.5</v>
      </c>
      <c r="Q615" t="s">
        <v>1</v>
      </c>
      <c r="R615" t="s">
        <v>69</v>
      </c>
      <c r="S615" s="14">
        <v>42627.454097222217</v>
      </c>
      <c r="T615" s="14">
        <v>42648.454097222217</v>
      </c>
      <c r="U615" t="s">
        <v>19</v>
      </c>
      <c r="V615" t="s">
        <v>20</v>
      </c>
      <c r="W615">
        <v>2016</v>
      </c>
    </row>
    <row r="616" spans="1:23" ht="272" x14ac:dyDescent="0.2">
      <c r="A616">
        <v>3681</v>
      </c>
      <c r="B616" s="11" t="s">
        <v>1317</v>
      </c>
      <c r="C616" s="11" t="s">
        <v>1318</v>
      </c>
      <c r="D616" s="12">
        <v>1000</v>
      </c>
      <c r="E616" s="13">
        <v>1119</v>
      </c>
      <c r="F616" t="s">
        <v>7</v>
      </c>
      <c r="G616" t="s">
        <v>72</v>
      </c>
      <c r="H616" t="s">
        <v>73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68</v>
      </c>
      <c r="O616">
        <v>112</v>
      </c>
      <c r="P616">
        <v>62.17</v>
      </c>
      <c r="Q616" t="s">
        <v>1</v>
      </c>
      <c r="R616" t="s">
        <v>69</v>
      </c>
      <c r="S616" s="14">
        <v>42374.651504629626</v>
      </c>
      <c r="T616" s="14">
        <v>42384.651504629626</v>
      </c>
      <c r="U616" t="s">
        <v>11</v>
      </c>
      <c r="V616" t="s">
        <v>11</v>
      </c>
      <c r="W616">
        <v>2016</v>
      </c>
    </row>
    <row r="617" spans="1:23" ht="255" x14ac:dyDescent="0.2">
      <c r="A617">
        <v>3682</v>
      </c>
      <c r="B617" s="11" t="s">
        <v>1319</v>
      </c>
      <c r="C617" s="11" t="s">
        <v>1320</v>
      </c>
      <c r="D617" s="12">
        <v>3000</v>
      </c>
      <c r="E617" s="13">
        <v>4176</v>
      </c>
      <c r="F617" t="s">
        <v>7</v>
      </c>
      <c r="G617" t="s">
        <v>72</v>
      </c>
      <c r="H617" t="s">
        <v>73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68</v>
      </c>
      <c r="O617">
        <v>139</v>
      </c>
      <c r="P617">
        <v>62.33</v>
      </c>
      <c r="Q617" t="s">
        <v>1</v>
      </c>
      <c r="R617" t="s">
        <v>69</v>
      </c>
      <c r="S617" s="14">
        <v>41772.685393518521</v>
      </c>
      <c r="T617" s="14">
        <v>41806.290972222225</v>
      </c>
      <c r="U617" t="s">
        <v>15</v>
      </c>
      <c r="V617" t="s">
        <v>16</v>
      </c>
      <c r="W617">
        <v>2014</v>
      </c>
    </row>
    <row r="618" spans="1:23" ht="204" x14ac:dyDescent="0.2">
      <c r="A618">
        <v>3683</v>
      </c>
      <c r="B618" s="11" t="s">
        <v>1321</v>
      </c>
      <c r="C618" s="11" t="s">
        <v>1322</v>
      </c>
      <c r="D618" s="12">
        <v>3500</v>
      </c>
      <c r="E618" s="13">
        <v>3880</v>
      </c>
      <c r="F618" t="s">
        <v>7</v>
      </c>
      <c r="G618" t="s">
        <v>72</v>
      </c>
      <c r="H618" t="s">
        <v>73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68</v>
      </c>
      <c r="O618">
        <v>111</v>
      </c>
      <c r="P618">
        <v>58.79</v>
      </c>
      <c r="Q618" t="s">
        <v>1</v>
      </c>
      <c r="R618" t="s">
        <v>69</v>
      </c>
      <c r="S618" s="14">
        <v>42633.116851851853</v>
      </c>
      <c r="T618" s="14">
        <v>42663.116851851853</v>
      </c>
      <c r="U618" t="s">
        <v>19</v>
      </c>
      <c r="V618" t="s">
        <v>20</v>
      </c>
      <c r="W618">
        <v>2016</v>
      </c>
    </row>
    <row r="619" spans="1:23" ht="238" x14ac:dyDescent="0.2">
      <c r="A619">
        <v>3684</v>
      </c>
      <c r="B619" s="11" t="s">
        <v>1323</v>
      </c>
      <c r="C619" s="11" t="s">
        <v>1324</v>
      </c>
      <c r="D619" s="12">
        <v>750</v>
      </c>
      <c r="E619" s="13">
        <v>1043</v>
      </c>
      <c r="F619" t="s">
        <v>7</v>
      </c>
      <c r="G619" t="s">
        <v>72</v>
      </c>
      <c r="H619" t="s">
        <v>73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68</v>
      </c>
      <c r="O619">
        <v>139</v>
      </c>
      <c r="P619">
        <v>45.35</v>
      </c>
      <c r="Q619" t="s">
        <v>1</v>
      </c>
      <c r="R619" t="s">
        <v>69</v>
      </c>
      <c r="S619" s="14">
        <v>42219.180393518516</v>
      </c>
      <c r="T619" s="14">
        <v>42249.180393518516</v>
      </c>
      <c r="U619" t="s">
        <v>18</v>
      </c>
      <c r="V619" t="s">
        <v>19</v>
      </c>
      <c r="W619">
        <v>2015</v>
      </c>
    </row>
    <row r="620" spans="1:23" ht="238" x14ac:dyDescent="0.2">
      <c r="A620">
        <v>3685</v>
      </c>
      <c r="B620" s="11" t="s">
        <v>1325</v>
      </c>
      <c r="C620" s="11" t="s">
        <v>1326</v>
      </c>
      <c r="D620" s="12">
        <v>5000</v>
      </c>
      <c r="E620" s="13">
        <v>5285</v>
      </c>
      <c r="F620" t="s">
        <v>7</v>
      </c>
      <c r="G620" t="s">
        <v>72</v>
      </c>
      <c r="H620" t="s">
        <v>73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68</v>
      </c>
      <c r="O620">
        <v>106</v>
      </c>
      <c r="P620">
        <v>41.94</v>
      </c>
      <c r="Q620" t="s">
        <v>1</v>
      </c>
      <c r="R620" t="s">
        <v>69</v>
      </c>
      <c r="S620" s="14">
        <v>41753.593275462961</v>
      </c>
      <c r="T620" s="14">
        <v>41778.875</v>
      </c>
      <c r="U620" t="s">
        <v>14</v>
      </c>
      <c r="V620" t="s">
        <v>15</v>
      </c>
      <c r="W620">
        <v>2014</v>
      </c>
    </row>
    <row r="621" spans="1:23" ht="187" x14ac:dyDescent="0.2">
      <c r="A621">
        <v>3686</v>
      </c>
      <c r="B621" s="11" t="s">
        <v>1327</v>
      </c>
      <c r="C621" s="11" t="s">
        <v>1328</v>
      </c>
      <c r="D621" s="12">
        <v>350</v>
      </c>
      <c r="E621" s="13">
        <v>355</v>
      </c>
      <c r="F621" t="s">
        <v>7</v>
      </c>
      <c r="G621" t="s">
        <v>72</v>
      </c>
      <c r="H621" t="s">
        <v>73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68</v>
      </c>
      <c r="O621">
        <v>101</v>
      </c>
      <c r="P621">
        <v>59.17</v>
      </c>
      <c r="Q621" t="s">
        <v>1</v>
      </c>
      <c r="R621" t="s">
        <v>69</v>
      </c>
      <c r="S621" s="14">
        <v>42230.662731481483</v>
      </c>
      <c r="T621" s="14">
        <v>42245.165972222225</v>
      </c>
      <c r="U621" t="s">
        <v>18</v>
      </c>
      <c r="V621" t="s">
        <v>18</v>
      </c>
      <c r="W621">
        <v>2015</v>
      </c>
    </row>
    <row r="622" spans="1:23" ht="289" x14ac:dyDescent="0.2">
      <c r="A622">
        <v>3687</v>
      </c>
      <c r="B622" s="11" t="s">
        <v>1329</v>
      </c>
      <c r="C622" s="11" t="s">
        <v>1330</v>
      </c>
      <c r="D622" s="12">
        <v>5000</v>
      </c>
      <c r="E622" s="13">
        <v>5012.25</v>
      </c>
      <c r="F622" t="s">
        <v>7</v>
      </c>
      <c r="G622" t="s">
        <v>72</v>
      </c>
      <c r="H622" t="s">
        <v>73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68</v>
      </c>
      <c r="O622">
        <v>100</v>
      </c>
      <c r="P622">
        <v>200.49</v>
      </c>
      <c r="Q622" t="s">
        <v>1</v>
      </c>
      <c r="R622" t="s">
        <v>69</v>
      </c>
      <c r="S622" s="14">
        <v>41787.218229166669</v>
      </c>
      <c r="T622" s="14">
        <v>41817.218229166669</v>
      </c>
      <c r="U622" t="s">
        <v>15</v>
      </c>
      <c r="V622" t="s">
        <v>16</v>
      </c>
      <c r="W622">
        <v>2014</v>
      </c>
    </row>
    <row r="623" spans="1:23" ht="221" x14ac:dyDescent="0.2">
      <c r="A623">
        <v>3688</v>
      </c>
      <c r="B623" s="11" t="s">
        <v>1331</v>
      </c>
      <c r="C623" s="11" t="s">
        <v>1332</v>
      </c>
      <c r="D623" s="12">
        <v>3000</v>
      </c>
      <c r="E623" s="13">
        <v>3275</v>
      </c>
      <c r="F623" t="s">
        <v>7</v>
      </c>
      <c r="G623" t="s">
        <v>66</v>
      </c>
      <c r="H623" t="s">
        <v>67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68</v>
      </c>
      <c r="O623">
        <v>109</v>
      </c>
      <c r="P623">
        <v>83.97</v>
      </c>
      <c r="Q623" t="s">
        <v>1</v>
      </c>
      <c r="R623" t="s">
        <v>69</v>
      </c>
      <c r="S623" s="14">
        <v>41829.787083333329</v>
      </c>
      <c r="T623" s="14">
        <v>41859.787083333329</v>
      </c>
      <c r="U623" t="s">
        <v>17</v>
      </c>
      <c r="V623" t="s">
        <v>18</v>
      </c>
      <c r="W623">
        <v>2014</v>
      </c>
    </row>
    <row r="624" spans="1:23" ht="272" x14ac:dyDescent="0.2">
      <c r="A624">
        <v>3689</v>
      </c>
      <c r="B624" s="11" t="s">
        <v>1333</v>
      </c>
      <c r="C624" s="11" t="s">
        <v>1334</v>
      </c>
      <c r="D624" s="12">
        <v>3000</v>
      </c>
      <c r="E624" s="13">
        <v>3550</v>
      </c>
      <c r="F624" t="s">
        <v>7</v>
      </c>
      <c r="G624" t="s">
        <v>72</v>
      </c>
      <c r="H624" t="s">
        <v>73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68</v>
      </c>
      <c r="O624">
        <v>118</v>
      </c>
      <c r="P624">
        <v>57.26</v>
      </c>
      <c r="Q624" t="s">
        <v>1</v>
      </c>
      <c r="R624" t="s">
        <v>69</v>
      </c>
      <c r="S624" s="14">
        <v>42147.826840277776</v>
      </c>
      <c r="T624" s="14">
        <v>42176.934027777781</v>
      </c>
      <c r="U624" t="s">
        <v>15</v>
      </c>
      <c r="V624" t="s">
        <v>16</v>
      </c>
      <c r="W624">
        <v>2015</v>
      </c>
    </row>
    <row r="625" spans="1:23" ht="255" x14ac:dyDescent="0.2">
      <c r="A625">
        <v>3690</v>
      </c>
      <c r="B625" s="11" t="s">
        <v>1335</v>
      </c>
      <c r="C625" s="11" t="s">
        <v>1336</v>
      </c>
      <c r="D625" s="12">
        <v>1500</v>
      </c>
      <c r="E625" s="13">
        <v>1800</v>
      </c>
      <c r="F625" t="s">
        <v>7</v>
      </c>
      <c r="G625" t="s">
        <v>72</v>
      </c>
      <c r="H625" t="s">
        <v>73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68</v>
      </c>
      <c r="O625">
        <v>120</v>
      </c>
      <c r="P625">
        <v>58.06</v>
      </c>
      <c r="Q625" t="s">
        <v>1</v>
      </c>
      <c r="R625" t="s">
        <v>69</v>
      </c>
      <c r="S625" s="14">
        <v>41940.598182870373</v>
      </c>
      <c r="T625" s="14">
        <v>41970.639849537038</v>
      </c>
      <c r="U625" t="s">
        <v>20</v>
      </c>
      <c r="V625" t="s">
        <v>21</v>
      </c>
      <c r="W625">
        <v>2014</v>
      </c>
    </row>
    <row r="626" spans="1:23" ht="136" x14ac:dyDescent="0.2">
      <c r="A626">
        <v>3691</v>
      </c>
      <c r="B626" s="11" t="s">
        <v>1337</v>
      </c>
      <c r="C626" s="11" t="s">
        <v>1338</v>
      </c>
      <c r="D626" s="12">
        <v>40000</v>
      </c>
      <c r="E626" s="13">
        <v>51184</v>
      </c>
      <c r="F626" t="s">
        <v>7</v>
      </c>
      <c r="G626" t="s">
        <v>72</v>
      </c>
      <c r="H626" t="s">
        <v>73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68</v>
      </c>
      <c r="O626">
        <v>128</v>
      </c>
      <c r="P626">
        <v>186.8</v>
      </c>
      <c r="Q626" t="s">
        <v>1</v>
      </c>
      <c r="R626" t="s">
        <v>69</v>
      </c>
      <c r="S626" s="14">
        <v>42020.700567129628</v>
      </c>
      <c r="T626" s="14">
        <v>42065.207638888889</v>
      </c>
      <c r="U626" t="s">
        <v>11</v>
      </c>
      <c r="V626" t="s">
        <v>13</v>
      </c>
      <c r="W626">
        <v>2015</v>
      </c>
    </row>
    <row r="627" spans="1:23" ht="136" x14ac:dyDescent="0.2">
      <c r="A627">
        <v>3692</v>
      </c>
      <c r="B627" s="11" t="s">
        <v>1339</v>
      </c>
      <c r="C627" s="11" t="s">
        <v>1340</v>
      </c>
      <c r="D627" s="12">
        <v>1000</v>
      </c>
      <c r="E627" s="13">
        <v>1260</v>
      </c>
      <c r="F627" t="s">
        <v>7</v>
      </c>
      <c r="G627" t="s">
        <v>72</v>
      </c>
      <c r="H627" t="s">
        <v>73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68</v>
      </c>
      <c r="O627">
        <v>126</v>
      </c>
      <c r="P627">
        <v>74.12</v>
      </c>
      <c r="Q627" t="s">
        <v>1</v>
      </c>
      <c r="R627" t="s">
        <v>69</v>
      </c>
      <c r="S627" s="14">
        <v>41891.96503472222</v>
      </c>
      <c r="T627" s="14">
        <v>41901</v>
      </c>
      <c r="U627" t="s">
        <v>19</v>
      </c>
      <c r="V627" t="s">
        <v>19</v>
      </c>
      <c r="W627">
        <v>2014</v>
      </c>
    </row>
    <row r="628" spans="1:23" ht="238" x14ac:dyDescent="0.2">
      <c r="A628">
        <v>3693</v>
      </c>
      <c r="B628" s="11" t="s">
        <v>1341</v>
      </c>
      <c r="C628" s="11" t="s">
        <v>1342</v>
      </c>
      <c r="D628" s="12">
        <v>333</v>
      </c>
      <c r="E628" s="13">
        <v>430</v>
      </c>
      <c r="F628" t="s">
        <v>7</v>
      </c>
      <c r="G628" t="s">
        <v>66</v>
      </c>
      <c r="H628" t="s">
        <v>67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68</v>
      </c>
      <c r="O628">
        <v>129</v>
      </c>
      <c r="P628">
        <v>30.71</v>
      </c>
      <c r="Q628" t="s">
        <v>1</v>
      </c>
      <c r="R628" t="s">
        <v>69</v>
      </c>
      <c r="S628" s="14">
        <v>42309.191307870366</v>
      </c>
      <c r="T628" s="14">
        <v>42338.9375</v>
      </c>
      <c r="U628" t="s">
        <v>21</v>
      </c>
      <c r="V628" t="s">
        <v>21</v>
      </c>
      <c r="W628">
        <v>2015</v>
      </c>
    </row>
    <row r="629" spans="1:23" ht="187" x14ac:dyDescent="0.2">
      <c r="A629">
        <v>3694</v>
      </c>
      <c r="B629" s="11" t="s">
        <v>1343</v>
      </c>
      <c r="C629" s="11" t="s">
        <v>1344</v>
      </c>
      <c r="D629" s="12">
        <v>3500</v>
      </c>
      <c r="E629" s="13">
        <v>3760</v>
      </c>
      <c r="F629" t="s">
        <v>7</v>
      </c>
      <c r="G629" t="s">
        <v>72</v>
      </c>
      <c r="H629" t="s">
        <v>73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68</v>
      </c>
      <c r="O629">
        <v>107</v>
      </c>
      <c r="P629">
        <v>62.67</v>
      </c>
      <c r="Q629" t="s">
        <v>1</v>
      </c>
      <c r="R629" t="s">
        <v>69</v>
      </c>
      <c r="S629" s="14">
        <v>42490.133877314816</v>
      </c>
      <c r="T629" s="14">
        <v>42527.083333333328</v>
      </c>
      <c r="U629" t="s">
        <v>14</v>
      </c>
      <c r="V629" t="s">
        <v>16</v>
      </c>
      <c r="W629">
        <v>2016</v>
      </c>
    </row>
    <row r="630" spans="1:23" ht="272" x14ac:dyDescent="0.2">
      <c r="A630">
        <v>3695</v>
      </c>
      <c r="B630" s="11" t="s">
        <v>1345</v>
      </c>
      <c r="C630" s="11" t="s">
        <v>1346</v>
      </c>
      <c r="D630" s="12">
        <v>4000</v>
      </c>
      <c r="E630" s="13">
        <v>4005</v>
      </c>
      <c r="F630" t="s">
        <v>7</v>
      </c>
      <c r="G630" t="s">
        <v>72</v>
      </c>
      <c r="H630" t="s">
        <v>73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68</v>
      </c>
      <c r="O630">
        <v>100</v>
      </c>
      <c r="P630">
        <v>121.36</v>
      </c>
      <c r="Q630" t="s">
        <v>1</v>
      </c>
      <c r="R630" t="s">
        <v>69</v>
      </c>
      <c r="S630" s="14">
        <v>41995.870486111111</v>
      </c>
      <c r="T630" s="14">
        <v>42015.870486111111</v>
      </c>
      <c r="U630" t="s">
        <v>22</v>
      </c>
      <c r="V630" t="s">
        <v>11</v>
      </c>
      <c r="W630">
        <v>2014</v>
      </c>
    </row>
    <row r="631" spans="1:23" ht="187" x14ac:dyDescent="0.2">
      <c r="A631">
        <v>3696</v>
      </c>
      <c r="B631" s="11" t="s">
        <v>1347</v>
      </c>
      <c r="C631" s="11" t="s">
        <v>1348</v>
      </c>
      <c r="D631" s="12">
        <v>2000</v>
      </c>
      <c r="E631" s="13">
        <v>3100</v>
      </c>
      <c r="F631" t="s">
        <v>7</v>
      </c>
      <c r="G631" t="s">
        <v>66</v>
      </c>
      <c r="H631" t="s">
        <v>67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68</v>
      </c>
      <c r="O631">
        <v>155</v>
      </c>
      <c r="P631">
        <v>39.74</v>
      </c>
      <c r="Q631" t="s">
        <v>1</v>
      </c>
      <c r="R631" t="s">
        <v>69</v>
      </c>
      <c r="S631" s="14">
        <v>41988.617083333331</v>
      </c>
      <c r="T631" s="14">
        <v>42048.617083333331</v>
      </c>
      <c r="U631" t="s">
        <v>22</v>
      </c>
      <c r="V631" t="s">
        <v>12</v>
      </c>
      <c r="W631">
        <v>2014</v>
      </c>
    </row>
    <row r="632" spans="1:23" ht="221" x14ac:dyDescent="0.2">
      <c r="A632">
        <v>3697</v>
      </c>
      <c r="B632" s="11" t="s">
        <v>1349</v>
      </c>
      <c r="C632" s="11" t="s">
        <v>1350</v>
      </c>
      <c r="D632" s="12">
        <v>2000</v>
      </c>
      <c r="E632" s="13">
        <v>2160</v>
      </c>
      <c r="F632" t="s">
        <v>7</v>
      </c>
      <c r="G632" t="s">
        <v>66</v>
      </c>
      <c r="H632" t="s">
        <v>67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68</v>
      </c>
      <c r="O632">
        <v>108</v>
      </c>
      <c r="P632">
        <v>72</v>
      </c>
      <c r="Q632" t="s">
        <v>1</v>
      </c>
      <c r="R632" t="s">
        <v>69</v>
      </c>
      <c r="S632" s="14">
        <v>42479.465833333335</v>
      </c>
      <c r="T632" s="14">
        <v>42500.465833333335</v>
      </c>
      <c r="U632" t="s">
        <v>14</v>
      </c>
      <c r="V632" t="s">
        <v>15</v>
      </c>
      <c r="W632">
        <v>2016</v>
      </c>
    </row>
    <row r="633" spans="1:23" ht="204" x14ac:dyDescent="0.2">
      <c r="A633">
        <v>3698</v>
      </c>
      <c r="B633" s="11" t="s">
        <v>1351</v>
      </c>
      <c r="C633" s="11" t="s">
        <v>1352</v>
      </c>
      <c r="D633" s="12">
        <v>5000</v>
      </c>
      <c r="E633" s="13">
        <v>5526</v>
      </c>
      <c r="F633" t="s">
        <v>7</v>
      </c>
      <c r="G633" t="s">
        <v>72</v>
      </c>
      <c r="H633" t="s">
        <v>73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68</v>
      </c>
      <c r="O633">
        <v>111</v>
      </c>
      <c r="P633">
        <v>40.630000000000003</v>
      </c>
      <c r="Q633" t="s">
        <v>1</v>
      </c>
      <c r="R633" t="s">
        <v>69</v>
      </c>
      <c r="S633" s="14">
        <v>42401.806562500002</v>
      </c>
      <c r="T633" s="14">
        <v>42431.806562500002</v>
      </c>
      <c r="U633" t="s">
        <v>12</v>
      </c>
      <c r="V633" t="s">
        <v>13</v>
      </c>
      <c r="W633">
        <v>2016</v>
      </c>
    </row>
    <row r="634" spans="1:23" ht="238" x14ac:dyDescent="0.2">
      <c r="A634">
        <v>3699</v>
      </c>
      <c r="B634" s="11" t="s">
        <v>1353</v>
      </c>
      <c r="C634" s="11" t="s">
        <v>1354</v>
      </c>
      <c r="D634" s="12">
        <v>2500</v>
      </c>
      <c r="E634" s="13">
        <v>2520</v>
      </c>
      <c r="F634" t="s">
        <v>7</v>
      </c>
      <c r="G634" t="s">
        <v>72</v>
      </c>
      <c r="H634" t="s">
        <v>73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68</v>
      </c>
      <c r="O634">
        <v>101</v>
      </c>
      <c r="P634">
        <v>63</v>
      </c>
      <c r="Q634" t="s">
        <v>1</v>
      </c>
      <c r="R634" t="s">
        <v>69</v>
      </c>
      <c r="S634" s="14">
        <v>41897.602037037039</v>
      </c>
      <c r="T634" s="14">
        <v>41927.602037037039</v>
      </c>
      <c r="U634" t="s">
        <v>19</v>
      </c>
      <c r="V634" t="s">
        <v>20</v>
      </c>
      <c r="W634">
        <v>2014</v>
      </c>
    </row>
    <row r="635" spans="1:23" ht="102" x14ac:dyDescent="0.2">
      <c r="A635">
        <v>3700</v>
      </c>
      <c r="B635" s="11" t="s">
        <v>1355</v>
      </c>
      <c r="C635" s="11" t="s">
        <v>1356</v>
      </c>
      <c r="D635" s="12">
        <v>500</v>
      </c>
      <c r="E635" s="13">
        <v>606</v>
      </c>
      <c r="F635" t="s">
        <v>7</v>
      </c>
      <c r="G635" t="s">
        <v>72</v>
      </c>
      <c r="H635" t="s">
        <v>73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68</v>
      </c>
      <c r="O635">
        <v>121</v>
      </c>
      <c r="P635">
        <v>33.67</v>
      </c>
      <c r="Q635" t="s">
        <v>1</v>
      </c>
      <c r="R635" t="s">
        <v>69</v>
      </c>
      <c r="S635" s="14">
        <v>41882.585648148146</v>
      </c>
      <c r="T635" s="14">
        <v>41912.666666666664</v>
      </c>
      <c r="U635" t="s">
        <v>18</v>
      </c>
      <c r="V635" t="s">
        <v>19</v>
      </c>
      <c r="W635">
        <v>2014</v>
      </c>
    </row>
    <row r="636" spans="1:23" ht="238" x14ac:dyDescent="0.2">
      <c r="A636">
        <v>3701</v>
      </c>
      <c r="B636" s="11" t="s">
        <v>1357</v>
      </c>
      <c r="C636" s="11" t="s">
        <v>1358</v>
      </c>
      <c r="D636" s="12">
        <v>1500</v>
      </c>
      <c r="E636" s="13">
        <v>1505</v>
      </c>
      <c r="F636" t="s">
        <v>7</v>
      </c>
      <c r="G636" t="s">
        <v>66</v>
      </c>
      <c r="H636" t="s">
        <v>67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68</v>
      </c>
      <c r="O636">
        <v>100</v>
      </c>
      <c r="P636">
        <v>38.590000000000003</v>
      </c>
      <c r="Q636" t="s">
        <v>1</v>
      </c>
      <c r="R636" t="s">
        <v>69</v>
      </c>
      <c r="S636" s="14">
        <v>42129.541585648149</v>
      </c>
      <c r="T636" s="14">
        <v>42159.541585648149</v>
      </c>
      <c r="U636" t="s">
        <v>15</v>
      </c>
      <c r="V636" t="s">
        <v>16</v>
      </c>
      <c r="W636">
        <v>2015</v>
      </c>
    </row>
    <row r="637" spans="1:23" ht="255" x14ac:dyDescent="0.2">
      <c r="A637">
        <v>3702</v>
      </c>
      <c r="B637" s="11" t="s">
        <v>1359</v>
      </c>
      <c r="C637" s="11" t="s">
        <v>1360</v>
      </c>
      <c r="D637" s="12">
        <v>3000</v>
      </c>
      <c r="E637" s="13">
        <v>3275</v>
      </c>
      <c r="F637" t="s">
        <v>7</v>
      </c>
      <c r="G637" t="s">
        <v>66</v>
      </c>
      <c r="H637" t="s">
        <v>67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68</v>
      </c>
      <c r="O637">
        <v>109</v>
      </c>
      <c r="P637">
        <v>155.94999999999999</v>
      </c>
      <c r="Q637" t="s">
        <v>1</v>
      </c>
      <c r="R637" t="s">
        <v>69</v>
      </c>
      <c r="S637" s="14">
        <v>42524.53800925926</v>
      </c>
      <c r="T637" s="14">
        <v>42561.957638888889</v>
      </c>
      <c r="U637" t="s">
        <v>16</v>
      </c>
      <c r="V637" t="s">
        <v>17</v>
      </c>
      <c r="W637">
        <v>2016</v>
      </c>
    </row>
    <row r="638" spans="1:23" ht="238" x14ac:dyDescent="0.2">
      <c r="A638">
        <v>3703</v>
      </c>
      <c r="B638" s="11" t="s">
        <v>1361</v>
      </c>
      <c r="C638" s="11" t="s">
        <v>1362</v>
      </c>
      <c r="D638" s="12">
        <v>1050</v>
      </c>
      <c r="E638" s="13">
        <v>1296</v>
      </c>
      <c r="F638" t="s">
        <v>7</v>
      </c>
      <c r="G638" t="s">
        <v>72</v>
      </c>
      <c r="H638" t="s">
        <v>73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68</v>
      </c>
      <c r="O638">
        <v>123</v>
      </c>
      <c r="P638">
        <v>43.2</v>
      </c>
      <c r="Q638" t="s">
        <v>1</v>
      </c>
      <c r="R638" t="s">
        <v>69</v>
      </c>
      <c r="S638" s="14">
        <v>42556.504490740743</v>
      </c>
      <c r="T638" s="14">
        <v>42595.290972222225</v>
      </c>
      <c r="U638" t="s">
        <v>17</v>
      </c>
      <c r="V638" t="s">
        <v>18</v>
      </c>
      <c r="W638">
        <v>2016</v>
      </c>
    </row>
    <row r="639" spans="1:23" ht="238" x14ac:dyDescent="0.2">
      <c r="A639">
        <v>3704</v>
      </c>
      <c r="B639" s="11" t="s">
        <v>1363</v>
      </c>
      <c r="C639" s="11" t="s">
        <v>1364</v>
      </c>
      <c r="D639" s="12">
        <v>300</v>
      </c>
      <c r="E639" s="13">
        <v>409.01</v>
      </c>
      <c r="F639" t="s">
        <v>7</v>
      </c>
      <c r="G639" t="s">
        <v>66</v>
      </c>
      <c r="H639" t="s">
        <v>67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68</v>
      </c>
      <c r="O639">
        <v>136</v>
      </c>
      <c r="P639">
        <v>15.15</v>
      </c>
      <c r="Q639" t="s">
        <v>1</v>
      </c>
      <c r="R639" t="s">
        <v>69</v>
      </c>
      <c r="S639" s="14">
        <v>42461.689745370371</v>
      </c>
      <c r="T639" s="14">
        <v>42521.689745370371</v>
      </c>
      <c r="U639" t="s">
        <v>14</v>
      </c>
      <c r="V639" t="s">
        <v>15</v>
      </c>
      <c r="W639">
        <v>2016</v>
      </c>
    </row>
    <row r="640" spans="1:23" ht="204" x14ac:dyDescent="0.2">
      <c r="A640">
        <v>3705</v>
      </c>
      <c r="B640" s="11" t="s">
        <v>1365</v>
      </c>
      <c r="C640" s="11" t="s">
        <v>1366</v>
      </c>
      <c r="D640" s="12">
        <v>2827</v>
      </c>
      <c r="E640" s="13">
        <v>2925</v>
      </c>
      <c r="F640" t="s">
        <v>7</v>
      </c>
      <c r="G640" t="s">
        <v>72</v>
      </c>
      <c r="H640" t="s">
        <v>73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68</v>
      </c>
      <c r="O640">
        <v>103</v>
      </c>
      <c r="P640">
        <v>83.57</v>
      </c>
      <c r="Q640" t="s">
        <v>1</v>
      </c>
      <c r="R640" t="s">
        <v>69</v>
      </c>
      <c r="S640" s="14">
        <v>41792.542986111112</v>
      </c>
      <c r="T640" s="14">
        <v>41813.75</v>
      </c>
      <c r="U640" t="s">
        <v>16</v>
      </c>
      <c r="V640" t="s">
        <v>16</v>
      </c>
      <c r="W640">
        <v>2014</v>
      </c>
    </row>
    <row r="641" spans="1:23" ht="187" x14ac:dyDescent="0.2">
      <c r="A641">
        <v>3706</v>
      </c>
      <c r="B641" s="11" t="s">
        <v>1367</v>
      </c>
      <c r="C641" s="11" t="s">
        <v>1368</v>
      </c>
      <c r="D641" s="12">
        <v>1500</v>
      </c>
      <c r="E641" s="13">
        <v>1820</v>
      </c>
      <c r="F641" t="s">
        <v>7</v>
      </c>
      <c r="G641" t="s">
        <v>72</v>
      </c>
      <c r="H641" t="s">
        <v>73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68</v>
      </c>
      <c r="O641">
        <v>121</v>
      </c>
      <c r="P641">
        <v>140</v>
      </c>
      <c r="Q641" t="s">
        <v>1</v>
      </c>
      <c r="R641" t="s">
        <v>69</v>
      </c>
      <c r="S641" s="14">
        <v>41879.913761574076</v>
      </c>
      <c r="T641" s="14">
        <v>41894.913761574076</v>
      </c>
      <c r="U641" t="s">
        <v>18</v>
      </c>
      <c r="V641" t="s">
        <v>19</v>
      </c>
      <c r="W641">
        <v>2014</v>
      </c>
    </row>
    <row r="642" spans="1:23" ht="187" x14ac:dyDescent="0.2">
      <c r="A642">
        <v>3707</v>
      </c>
      <c r="B642" s="11" t="s">
        <v>1369</v>
      </c>
      <c r="C642" s="11" t="s">
        <v>1370</v>
      </c>
      <c r="D642" s="12">
        <v>1000</v>
      </c>
      <c r="E642" s="13">
        <v>1860</v>
      </c>
      <c r="F642" t="s">
        <v>7</v>
      </c>
      <c r="G642" t="s">
        <v>72</v>
      </c>
      <c r="H642" t="s">
        <v>73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68</v>
      </c>
      <c r="O642">
        <v>186</v>
      </c>
      <c r="P642">
        <v>80.87</v>
      </c>
      <c r="Q642" t="s">
        <v>1</v>
      </c>
      <c r="R642" t="s">
        <v>69</v>
      </c>
      <c r="S642" s="14">
        <v>42552.048356481479</v>
      </c>
      <c r="T642" s="14">
        <v>42573.226388888885</v>
      </c>
      <c r="U642" t="s">
        <v>17</v>
      </c>
      <c r="V642" t="s">
        <v>17</v>
      </c>
      <c r="W642">
        <v>2016</v>
      </c>
    </row>
    <row r="643" spans="1:23" ht="238" x14ac:dyDescent="0.2">
      <c r="A643">
        <v>3708</v>
      </c>
      <c r="B643" s="11" t="s">
        <v>1371</v>
      </c>
      <c r="C643" s="11" t="s">
        <v>1372</v>
      </c>
      <c r="D643" s="12">
        <v>700</v>
      </c>
      <c r="E643" s="13">
        <v>2100</v>
      </c>
      <c r="F643" t="s">
        <v>7</v>
      </c>
      <c r="G643" t="s">
        <v>72</v>
      </c>
      <c r="H643" t="s">
        <v>73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68</v>
      </c>
      <c r="O643">
        <v>300</v>
      </c>
      <c r="P643">
        <v>53.85</v>
      </c>
      <c r="Q643" t="s">
        <v>1</v>
      </c>
      <c r="R643" t="s">
        <v>69</v>
      </c>
      <c r="S643" s="14">
        <v>41810.142199074071</v>
      </c>
      <c r="T643" s="14">
        <v>41824.142199074071</v>
      </c>
      <c r="U643" t="s">
        <v>16</v>
      </c>
      <c r="V643" t="s">
        <v>17</v>
      </c>
      <c r="W643">
        <v>2014</v>
      </c>
    </row>
    <row r="644" spans="1:23" ht="204" x14ac:dyDescent="0.2">
      <c r="A644">
        <v>3709</v>
      </c>
      <c r="B644" s="11" t="s">
        <v>1373</v>
      </c>
      <c r="C644" s="11" t="s">
        <v>1374</v>
      </c>
      <c r="D644" s="12">
        <v>1000</v>
      </c>
      <c r="E644" s="13">
        <v>1082.5</v>
      </c>
      <c r="F644" t="s">
        <v>7</v>
      </c>
      <c r="G644" t="s">
        <v>66</v>
      </c>
      <c r="H644" t="s">
        <v>67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68</v>
      </c>
      <c r="O644">
        <v>108</v>
      </c>
      <c r="P644">
        <v>30.93</v>
      </c>
      <c r="Q644" t="s">
        <v>1</v>
      </c>
      <c r="R644" t="s">
        <v>69</v>
      </c>
      <c r="S644" s="14">
        <v>41785.707708333335</v>
      </c>
      <c r="T644" s="14">
        <v>41815.707708333335</v>
      </c>
      <c r="U644" t="s">
        <v>15</v>
      </c>
      <c r="V644" t="s">
        <v>16</v>
      </c>
      <c r="W644">
        <v>2014</v>
      </c>
    </row>
    <row r="645" spans="1:23" ht="136" x14ac:dyDescent="0.2">
      <c r="A645">
        <v>3710</v>
      </c>
      <c r="B645" s="11" t="s">
        <v>1375</v>
      </c>
      <c r="C645" s="11" t="s">
        <v>1376</v>
      </c>
      <c r="D645" s="12">
        <v>1300</v>
      </c>
      <c r="E645" s="13">
        <v>1835</v>
      </c>
      <c r="F645" t="s">
        <v>7</v>
      </c>
      <c r="G645" t="s">
        <v>72</v>
      </c>
      <c r="H645" t="s">
        <v>73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68</v>
      </c>
      <c r="O645">
        <v>141</v>
      </c>
      <c r="P645">
        <v>67.959999999999994</v>
      </c>
      <c r="Q645" t="s">
        <v>1</v>
      </c>
      <c r="R645" t="s">
        <v>69</v>
      </c>
      <c r="S645" s="14">
        <v>42072.576249999998</v>
      </c>
      <c r="T645" s="14">
        <v>42097.576249999998</v>
      </c>
      <c r="U645" t="s">
        <v>13</v>
      </c>
      <c r="V645" t="s">
        <v>14</v>
      </c>
      <c r="W645">
        <v>2015</v>
      </c>
    </row>
    <row r="646" spans="1:23" ht="136" x14ac:dyDescent="0.2">
      <c r="A646">
        <v>3711</v>
      </c>
      <c r="B646" s="11" t="s">
        <v>1377</v>
      </c>
      <c r="C646" s="11" t="s">
        <v>1378</v>
      </c>
      <c r="D646" s="12">
        <v>500</v>
      </c>
      <c r="E646" s="13">
        <v>570</v>
      </c>
      <c r="F646" t="s">
        <v>7</v>
      </c>
      <c r="G646" t="s">
        <v>72</v>
      </c>
      <c r="H646" t="s">
        <v>73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68</v>
      </c>
      <c r="O646">
        <v>114</v>
      </c>
      <c r="P646">
        <v>27.14</v>
      </c>
      <c r="Q646" t="s">
        <v>1</v>
      </c>
      <c r="R646" t="s">
        <v>69</v>
      </c>
      <c r="S646" s="14">
        <v>41779.724224537036</v>
      </c>
      <c r="T646" s="14">
        <v>41805.666666666664</v>
      </c>
      <c r="U646" t="s">
        <v>15</v>
      </c>
      <c r="V646" t="s">
        <v>16</v>
      </c>
      <c r="W646">
        <v>2014</v>
      </c>
    </row>
    <row r="647" spans="1:23" ht="238" x14ac:dyDescent="0.2">
      <c r="A647">
        <v>3712</v>
      </c>
      <c r="B647" s="11" t="s">
        <v>1379</v>
      </c>
      <c r="C647" s="11" t="s">
        <v>1380</v>
      </c>
      <c r="D647" s="12">
        <v>7500</v>
      </c>
      <c r="E647" s="13">
        <v>11530</v>
      </c>
      <c r="F647" t="s">
        <v>7</v>
      </c>
      <c r="G647" t="s">
        <v>72</v>
      </c>
      <c r="H647" t="s">
        <v>73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68</v>
      </c>
      <c r="O647">
        <v>154</v>
      </c>
      <c r="P647">
        <v>110.87</v>
      </c>
      <c r="Q647" t="s">
        <v>1</v>
      </c>
      <c r="R647" t="s">
        <v>69</v>
      </c>
      <c r="S647" s="14">
        <v>42134.172071759262</v>
      </c>
      <c r="T647" s="14">
        <v>42155.290972222225</v>
      </c>
      <c r="U647" t="s">
        <v>15</v>
      </c>
      <c r="V647" t="s">
        <v>15</v>
      </c>
      <c r="W647">
        <v>2015</v>
      </c>
    </row>
    <row r="648" spans="1:23" ht="221" x14ac:dyDescent="0.2">
      <c r="A648">
        <v>3713</v>
      </c>
      <c r="B648" s="11" t="s">
        <v>1381</v>
      </c>
      <c r="C648" s="11" t="s">
        <v>1382</v>
      </c>
      <c r="D648" s="12">
        <v>2000</v>
      </c>
      <c r="E648" s="13">
        <v>2030</v>
      </c>
      <c r="F648" t="s">
        <v>7</v>
      </c>
      <c r="G648" t="s">
        <v>72</v>
      </c>
      <c r="H648" t="s">
        <v>73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68</v>
      </c>
      <c r="O648">
        <v>102</v>
      </c>
      <c r="P648">
        <v>106.84</v>
      </c>
      <c r="Q648" t="s">
        <v>1</v>
      </c>
      <c r="R648" t="s">
        <v>69</v>
      </c>
      <c r="S648" s="14">
        <v>42505.738032407404</v>
      </c>
      <c r="T648" s="14">
        <v>42525.738032407404</v>
      </c>
      <c r="U648" t="s">
        <v>15</v>
      </c>
      <c r="V648" t="s">
        <v>16</v>
      </c>
      <c r="W648">
        <v>2016</v>
      </c>
    </row>
    <row r="649" spans="1:23" ht="255" x14ac:dyDescent="0.2">
      <c r="A649">
        <v>3714</v>
      </c>
      <c r="B649" s="11" t="s">
        <v>1383</v>
      </c>
      <c r="C649" s="11" t="s">
        <v>1384</v>
      </c>
      <c r="D649" s="12">
        <v>10000</v>
      </c>
      <c r="E649" s="13">
        <v>10235</v>
      </c>
      <c r="F649" t="s">
        <v>7</v>
      </c>
      <c r="G649" t="s">
        <v>72</v>
      </c>
      <c r="H649" t="s">
        <v>73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68</v>
      </c>
      <c r="O649">
        <v>102</v>
      </c>
      <c r="P649">
        <v>105.52</v>
      </c>
      <c r="Q649" t="s">
        <v>1</v>
      </c>
      <c r="R649" t="s">
        <v>69</v>
      </c>
      <c r="S649" s="14">
        <v>42118.556331018524</v>
      </c>
      <c r="T649" s="14">
        <v>42150.165972222225</v>
      </c>
      <c r="U649" t="s">
        <v>14</v>
      </c>
      <c r="V649" t="s">
        <v>15</v>
      </c>
      <c r="W649">
        <v>2015</v>
      </c>
    </row>
    <row r="650" spans="1:23" ht="255" x14ac:dyDescent="0.2">
      <c r="A650">
        <v>3715</v>
      </c>
      <c r="B650" s="11" t="s">
        <v>1385</v>
      </c>
      <c r="C650" s="11" t="s">
        <v>1386</v>
      </c>
      <c r="D650" s="12">
        <v>3500</v>
      </c>
      <c r="E650" s="13">
        <v>3590</v>
      </c>
      <c r="F650" t="s">
        <v>7</v>
      </c>
      <c r="G650" t="s">
        <v>66</v>
      </c>
      <c r="H650" t="s">
        <v>67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68</v>
      </c>
      <c r="O650">
        <v>103</v>
      </c>
      <c r="P650">
        <v>132.96</v>
      </c>
      <c r="Q650" t="s">
        <v>1</v>
      </c>
      <c r="R650" t="s">
        <v>69</v>
      </c>
      <c r="S650" s="14">
        <v>42036.995590277773</v>
      </c>
      <c r="T650" s="14">
        <v>42094.536111111112</v>
      </c>
      <c r="U650" t="s">
        <v>12</v>
      </c>
      <c r="V650" t="s">
        <v>13</v>
      </c>
      <c r="W650">
        <v>2015</v>
      </c>
    </row>
    <row r="651" spans="1:23" ht="238" x14ac:dyDescent="0.2">
      <c r="A651">
        <v>3716</v>
      </c>
      <c r="B651" s="11" t="s">
        <v>1387</v>
      </c>
      <c r="C651" s="11" t="s">
        <v>1388</v>
      </c>
      <c r="D651" s="12">
        <v>800</v>
      </c>
      <c r="E651" s="13">
        <v>1246</v>
      </c>
      <c r="F651" t="s">
        <v>7</v>
      </c>
      <c r="G651" t="s">
        <v>72</v>
      </c>
      <c r="H651" t="s">
        <v>73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68</v>
      </c>
      <c r="O651">
        <v>156</v>
      </c>
      <c r="P651">
        <v>51.92</v>
      </c>
      <c r="Q651" t="s">
        <v>1</v>
      </c>
      <c r="R651" t="s">
        <v>69</v>
      </c>
      <c r="S651" s="14">
        <v>42360.887835648144</v>
      </c>
      <c r="T651" s="14">
        <v>42390.887835648144</v>
      </c>
      <c r="U651" t="s">
        <v>22</v>
      </c>
      <c r="V651" t="s">
        <v>11</v>
      </c>
      <c r="W651">
        <v>2015</v>
      </c>
    </row>
    <row r="652" spans="1:23" ht="204" x14ac:dyDescent="0.2">
      <c r="A652">
        <v>3717</v>
      </c>
      <c r="B652" s="11" t="s">
        <v>1389</v>
      </c>
      <c r="C652" s="11" t="s">
        <v>1390</v>
      </c>
      <c r="D652" s="12">
        <v>4000</v>
      </c>
      <c r="E652" s="13">
        <v>4030</v>
      </c>
      <c r="F652" t="s">
        <v>7</v>
      </c>
      <c r="G652" t="s">
        <v>66</v>
      </c>
      <c r="H652" t="s">
        <v>67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68</v>
      </c>
      <c r="O652">
        <v>101</v>
      </c>
      <c r="P652">
        <v>310</v>
      </c>
      <c r="Q652" t="s">
        <v>1</v>
      </c>
      <c r="R652" t="s">
        <v>69</v>
      </c>
      <c r="S652" s="14">
        <v>42102.866307870368</v>
      </c>
      <c r="T652" s="14">
        <v>42133.866307870368</v>
      </c>
      <c r="U652" t="s">
        <v>14</v>
      </c>
      <c r="V652" t="s">
        <v>15</v>
      </c>
      <c r="W652">
        <v>2015</v>
      </c>
    </row>
    <row r="653" spans="1:23" ht="204" x14ac:dyDescent="0.2">
      <c r="A653">
        <v>3718</v>
      </c>
      <c r="B653" s="11" t="s">
        <v>1391</v>
      </c>
      <c r="C653" s="11" t="s">
        <v>1392</v>
      </c>
      <c r="D653" s="12">
        <v>500</v>
      </c>
      <c r="E653" s="13">
        <v>1197</v>
      </c>
      <c r="F653" t="s">
        <v>7</v>
      </c>
      <c r="G653" t="s">
        <v>66</v>
      </c>
      <c r="H653" t="s">
        <v>67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68</v>
      </c>
      <c r="O653">
        <v>239</v>
      </c>
      <c r="P653">
        <v>26.02</v>
      </c>
      <c r="Q653" t="s">
        <v>1</v>
      </c>
      <c r="R653" t="s">
        <v>69</v>
      </c>
      <c r="S653" s="14">
        <v>42032.716145833328</v>
      </c>
      <c r="T653" s="14">
        <v>42062.716145833328</v>
      </c>
      <c r="U653" t="s">
        <v>11</v>
      </c>
      <c r="V653" t="s">
        <v>12</v>
      </c>
      <c r="W653">
        <v>2015</v>
      </c>
    </row>
    <row r="654" spans="1:23" ht="119" x14ac:dyDescent="0.2">
      <c r="A654">
        <v>3719</v>
      </c>
      <c r="B654" s="11" t="s">
        <v>1393</v>
      </c>
      <c r="C654" s="11" t="s">
        <v>1394</v>
      </c>
      <c r="D654" s="12">
        <v>200</v>
      </c>
      <c r="E654" s="13">
        <v>420</v>
      </c>
      <c r="F654" t="s">
        <v>7</v>
      </c>
      <c r="G654" t="s">
        <v>66</v>
      </c>
      <c r="H654" t="s">
        <v>67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68</v>
      </c>
      <c r="O654">
        <v>210</v>
      </c>
      <c r="P654">
        <v>105</v>
      </c>
      <c r="Q654" t="s">
        <v>1</v>
      </c>
      <c r="R654" t="s">
        <v>69</v>
      </c>
      <c r="S654" s="14">
        <v>42147.729930555557</v>
      </c>
      <c r="T654" s="14">
        <v>42177.729930555557</v>
      </c>
      <c r="U654" t="s">
        <v>15</v>
      </c>
      <c r="V654" t="s">
        <v>16</v>
      </c>
      <c r="W654">
        <v>2015</v>
      </c>
    </row>
    <row r="655" spans="1:23" ht="136" x14ac:dyDescent="0.2">
      <c r="A655">
        <v>3720</v>
      </c>
      <c r="B655" s="11" t="s">
        <v>1395</v>
      </c>
      <c r="C655" s="11" t="s">
        <v>1396</v>
      </c>
      <c r="D655" s="12">
        <v>3300</v>
      </c>
      <c r="E655" s="13">
        <v>3449</v>
      </c>
      <c r="F655" t="s">
        <v>7</v>
      </c>
      <c r="G655" t="s">
        <v>72</v>
      </c>
      <c r="H655" t="s">
        <v>73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68</v>
      </c>
      <c r="O655">
        <v>105</v>
      </c>
      <c r="P655">
        <v>86.23</v>
      </c>
      <c r="Q655" t="s">
        <v>1</v>
      </c>
      <c r="R655" t="s">
        <v>69</v>
      </c>
      <c r="S655" s="14">
        <v>42165.993125000001</v>
      </c>
      <c r="T655" s="14">
        <v>42187.993125000001</v>
      </c>
      <c r="U655" t="s">
        <v>16</v>
      </c>
      <c r="V655" t="s">
        <v>17</v>
      </c>
      <c r="W655">
        <v>2015</v>
      </c>
    </row>
    <row r="656" spans="1:23" ht="272" x14ac:dyDescent="0.2">
      <c r="A656">
        <v>3721</v>
      </c>
      <c r="B656" s="11" t="s">
        <v>1397</v>
      </c>
      <c r="C656" s="11" t="s">
        <v>1398</v>
      </c>
      <c r="D656" s="12">
        <v>5000</v>
      </c>
      <c r="E656" s="13">
        <v>5040</v>
      </c>
      <c r="F656" t="s">
        <v>7</v>
      </c>
      <c r="G656" t="s">
        <v>72</v>
      </c>
      <c r="H656" t="s">
        <v>73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68</v>
      </c>
      <c r="O656">
        <v>101</v>
      </c>
      <c r="P656">
        <v>114.55</v>
      </c>
      <c r="Q656" t="s">
        <v>1</v>
      </c>
      <c r="R656" t="s">
        <v>69</v>
      </c>
      <c r="S656" s="14">
        <v>41927.936157407406</v>
      </c>
      <c r="T656" s="14">
        <v>41948.977824074071</v>
      </c>
      <c r="U656" t="s">
        <v>20</v>
      </c>
      <c r="V656" t="s">
        <v>21</v>
      </c>
      <c r="W656">
        <v>2014</v>
      </c>
    </row>
    <row r="657" spans="1:23" ht="272" x14ac:dyDescent="0.2">
      <c r="A657">
        <v>3722</v>
      </c>
      <c r="B657" s="11" t="s">
        <v>1399</v>
      </c>
      <c r="C657" s="11" t="s">
        <v>1400</v>
      </c>
      <c r="D657" s="12">
        <v>1500</v>
      </c>
      <c r="E657" s="13">
        <v>1668</v>
      </c>
      <c r="F657" t="s">
        <v>7</v>
      </c>
      <c r="G657" t="s">
        <v>90</v>
      </c>
      <c r="H657" t="s">
        <v>91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68</v>
      </c>
      <c r="O657">
        <v>111</v>
      </c>
      <c r="P657">
        <v>47.66</v>
      </c>
      <c r="Q657" t="s">
        <v>1</v>
      </c>
      <c r="R657" t="s">
        <v>69</v>
      </c>
      <c r="S657" s="14">
        <v>42381.671840277777</v>
      </c>
      <c r="T657" s="14">
        <v>42411.957638888889</v>
      </c>
      <c r="U657" t="s">
        <v>11</v>
      </c>
      <c r="V657" t="s">
        <v>12</v>
      </c>
      <c r="W657">
        <v>2016</v>
      </c>
    </row>
    <row r="658" spans="1:23" ht="102" x14ac:dyDescent="0.2">
      <c r="A658">
        <v>3723</v>
      </c>
      <c r="B658" s="11" t="s">
        <v>1401</v>
      </c>
      <c r="C658" s="11" t="s">
        <v>1402</v>
      </c>
      <c r="D658" s="12">
        <v>4500</v>
      </c>
      <c r="E658" s="13">
        <v>4592</v>
      </c>
      <c r="F658" t="s">
        <v>7</v>
      </c>
      <c r="G658" t="s">
        <v>66</v>
      </c>
      <c r="H658" t="s">
        <v>67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68</v>
      </c>
      <c r="O658">
        <v>102</v>
      </c>
      <c r="P658">
        <v>72.89</v>
      </c>
      <c r="Q658" t="s">
        <v>1</v>
      </c>
      <c r="R658" t="s">
        <v>69</v>
      </c>
      <c r="S658" s="14">
        <v>41943.753032407411</v>
      </c>
      <c r="T658" s="14">
        <v>41973.794699074075</v>
      </c>
      <c r="U658" t="s">
        <v>20</v>
      </c>
      <c r="V658" t="s">
        <v>21</v>
      </c>
      <c r="W658">
        <v>2014</v>
      </c>
    </row>
    <row r="659" spans="1:23" ht="255" x14ac:dyDescent="0.2">
      <c r="A659">
        <v>3724</v>
      </c>
      <c r="B659" s="11" t="s">
        <v>1403</v>
      </c>
      <c r="C659" s="11" t="s">
        <v>1404</v>
      </c>
      <c r="D659" s="12">
        <v>4300</v>
      </c>
      <c r="E659" s="13">
        <v>4409.55</v>
      </c>
      <c r="F659" t="s">
        <v>7</v>
      </c>
      <c r="G659" t="s">
        <v>66</v>
      </c>
      <c r="H659" t="s">
        <v>67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68</v>
      </c>
      <c r="O659">
        <v>103</v>
      </c>
      <c r="P659">
        <v>49.55</v>
      </c>
      <c r="Q659" t="s">
        <v>1</v>
      </c>
      <c r="R659" t="s">
        <v>69</v>
      </c>
      <c r="S659" s="14">
        <v>42465.491435185191</v>
      </c>
      <c r="T659" s="14">
        <v>42494.958333333328</v>
      </c>
      <c r="U659" t="s">
        <v>14</v>
      </c>
      <c r="V659" t="s">
        <v>15</v>
      </c>
      <c r="W659">
        <v>2016</v>
      </c>
    </row>
    <row r="660" spans="1:23" ht="255" x14ac:dyDescent="0.2">
      <c r="A660">
        <v>3725</v>
      </c>
      <c r="B660" s="11" t="s">
        <v>1405</v>
      </c>
      <c r="C660" s="11" t="s">
        <v>1406</v>
      </c>
      <c r="D660" s="12">
        <v>300</v>
      </c>
      <c r="E660" s="13">
        <v>381</v>
      </c>
      <c r="F660" t="s">
        <v>7</v>
      </c>
      <c r="G660" t="s">
        <v>66</v>
      </c>
      <c r="H660" t="s">
        <v>67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68</v>
      </c>
      <c r="O660">
        <v>127</v>
      </c>
      <c r="P660">
        <v>25.4</v>
      </c>
      <c r="Q660" t="s">
        <v>1</v>
      </c>
      <c r="R660" t="s">
        <v>69</v>
      </c>
      <c r="S660" s="14">
        <v>42401.945219907408</v>
      </c>
      <c r="T660" s="14">
        <v>42418.895833333328</v>
      </c>
      <c r="U660" t="s">
        <v>12</v>
      </c>
      <c r="V660" t="s">
        <v>12</v>
      </c>
      <c r="W660">
        <v>2016</v>
      </c>
    </row>
    <row r="661" spans="1:23" ht="221" x14ac:dyDescent="0.2">
      <c r="A661">
        <v>3726</v>
      </c>
      <c r="B661" s="11" t="s">
        <v>1407</v>
      </c>
      <c r="C661" s="11" t="s">
        <v>1408</v>
      </c>
      <c r="D661" s="12">
        <v>850</v>
      </c>
      <c r="E661" s="13">
        <v>2879</v>
      </c>
      <c r="F661" t="s">
        <v>7</v>
      </c>
      <c r="G661" t="s">
        <v>72</v>
      </c>
      <c r="H661" t="s">
        <v>73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68</v>
      </c>
      <c r="O661">
        <v>339</v>
      </c>
      <c r="P661">
        <v>62.59</v>
      </c>
      <c r="Q661" t="s">
        <v>1</v>
      </c>
      <c r="R661" t="s">
        <v>69</v>
      </c>
      <c r="S661" s="14">
        <v>42462.140868055561</v>
      </c>
      <c r="T661" s="14">
        <v>42489.875</v>
      </c>
      <c r="U661" t="s">
        <v>14</v>
      </c>
      <c r="V661" t="s">
        <v>14</v>
      </c>
      <c r="W661">
        <v>2016</v>
      </c>
    </row>
    <row r="662" spans="1:23" ht="204" x14ac:dyDescent="0.2">
      <c r="A662">
        <v>3727</v>
      </c>
      <c r="B662" s="11" t="s">
        <v>1409</v>
      </c>
      <c r="C662" s="11" t="s">
        <v>1410</v>
      </c>
      <c r="D662" s="12">
        <v>2000</v>
      </c>
      <c r="E662" s="13">
        <v>2015</v>
      </c>
      <c r="F662" t="s">
        <v>7</v>
      </c>
      <c r="G662" t="s">
        <v>72</v>
      </c>
      <c r="H662" t="s">
        <v>73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68</v>
      </c>
      <c r="O662">
        <v>101</v>
      </c>
      <c r="P662">
        <v>61.06</v>
      </c>
      <c r="Q662" t="s">
        <v>1</v>
      </c>
      <c r="R662" t="s">
        <v>69</v>
      </c>
      <c r="S662" s="14">
        <v>42632.348310185189</v>
      </c>
      <c r="T662" s="14">
        <v>42663.204861111109</v>
      </c>
      <c r="U662" t="s">
        <v>19</v>
      </c>
      <c r="V662" t="s">
        <v>20</v>
      </c>
      <c r="W662">
        <v>2016</v>
      </c>
    </row>
    <row r="663" spans="1:23" ht="221" x14ac:dyDescent="0.2">
      <c r="A663">
        <v>3808</v>
      </c>
      <c r="B663" s="11" t="s">
        <v>1411</v>
      </c>
      <c r="C663" s="11" t="s">
        <v>1412</v>
      </c>
      <c r="D663" s="12">
        <v>1000</v>
      </c>
      <c r="E663" s="13">
        <v>1000</v>
      </c>
      <c r="F663" t="s">
        <v>7</v>
      </c>
      <c r="G663" t="s">
        <v>66</v>
      </c>
      <c r="H663" t="s">
        <v>67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68</v>
      </c>
      <c r="O663">
        <v>100</v>
      </c>
      <c r="P663">
        <v>41.67</v>
      </c>
      <c r="Q663" t="s">
        <v>1</v>
      </c>
      <c r="R663" t="s">
        <v>69</v>
      </c>
      <c r="S663" s="14">
        <v>42059.453923611116</v>
      </c>
      <c r="T663" s="14">
        <v>42119.412256944444</v>
      </c>
      <c r="U663" t="s">
        <v>12</v>
      </c>
      <c r="V663" t="s">
        <v>14</v>
      </c>
      <c r="W663">
        <v>2015</v>
      </c>
    </row>
    <row r="664" spans="1:23" ht="272" x14ac:dyDescent="0.2">
      <c r="A664">
        <v>3809</v>
      </c>
      <c r="B664" s="11" t="s">
        <v>1413</v>
      </c>
      <c r="C664" s="11" t="s">
        <v>1414</v>
      </c>
      <c r="D664" s="12">
        <v>2000</v>
      </c>
      <c r="E664" s="13">
        <v>2025</v>
      </c>
      <c r="F664" t="s">
        <v>7</v>
      </c>
      <c r="G664" t="s">
        <v>66</v>
      </c>
      <c r="H664" t="s">
        <v>67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68</v>
      </c>
      <c r="O664">
        <v>101</v>
      </c>
      <c r="P664">
        <v>53.29</v>
      </c>
      <c r="Q664" t="s">
        <v>1</v>
      </c>
      <c r="R664" t="s">
        <v>69</v>
      </c>
      <c r="S664" s="14">
        <v>41800.526701388888</v>
      </c>
      <c r="T664" s="14">
        <v>41850.958333333336</v>
      </c>
      <c r="U664" t="s">
        <v>16</v>
      </c>
      <c r="V664" t="s">
        <v>17</v>
      </c>
      <c r="W664">
        <v>2014</v>
      </c>
    </row>
    <row r="665" spans="1:23" ht="221" x14ac:dyDescent="0.2">
      <c r="A665">
        <v>3810</v>
      </c>
      <c r="B665" s="11" t="s">
        <v>1415</v>
      </c>
      <c r="C665" s="11" t="s">
        <v>1416</v>
      </c>
      <c r="D665" s="12">
        <v>1500</v>
      </c>
      <c r="E665" s="13">
        <v>1826</v>
      </c>
      <c r="F665" t="s">
        <v>7</v>
      </c>
      <c r="G665" t="s">
        <v>72</v>
      </c>
      <c r="H665" t="s">
        <v>73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68</v>
      </c>
      <c r="O665">
        <v>122</v>
      </c>
      <c r="P665">
        <v>70.23</v>
      </c>
      <c r="Q665" t="s">
        <v>1</v>
      </c>
      <c r="R665" t="s">
        <v>69</v>
      </c>
      <c r="S665" s="14">
        <v>42054.849050925928</v>
      </c>
      <c r="T665" s="14">
        <v>42084.807384259257</v>
      </c>
      <c r="U665" t="s">
        <v>12</v>
      </c>
      <c r="V665" t="s">
        <v>13</v>
      </c>
      <c r="W665">
        <v>2015</v>
      </c>
    </row>
    <row r="666" spans="1:23" ht="204" x14ac:dyDescent="0.2">
      <c r="A666">
        <v>3811</v>
      </c>
      <c r="B666" s="11" t="s">
        <v>1417</v>
      </c>
      <c r="C666" s="11" t="s">
        <v>1418</v>
      </c>
      <c r="D666" s="12">
        <v>250</v>
      </c>
      <c r="E666" s="13">
        <v>825</v>
      </c>
      <c r="F666" t="s">
        <v>7</v>
      </c>
      <c r="G666" t="s">
        <v>66</v>
      </c>
      <c r="H666" t="s">
        <v>67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68</v>
      </c>
      <c r="O666">
        <v>330</v>
      </c>
      <c r="P666">
        <v>43.42</v>
      </c>
      <c r="Q666" t="s">
        <v>1</v>
      </c>
      <c r="R666" t="s">
        <v>69</v>
      </c>
      <c r="S666" s="14">
        <v>42487.62700231481</v>
      </c>
      <c r="T666" s="14">
        <v>42521.458333333328</v>
      </c>
      <c r="U666" t="s">
        <v>14</v>
      </c>
      <c r="V666" t="s">
        <v>15</v>
      </c>
      <c r="W666">
        <v>2016</v>
      </c>
    </row>
    <row r="667" spans="1:23" ht="272" x14ac:dyDescent="0.2">
      <c r="A667">
        <v>3812</v>
      </c>
      <c r="B667" s="11" t="s">
        <v>1419</v>
      </c>
      <c r="C667" s="11" t="s">
        <v>1420</v>
      </c>
      <c r="D667" s="12">
        <v>2000</v>
      </c>
      <c r="E667" s="13">
        <v>2191</v>
      </c>
      <c r="F667" t="s">
        <v>7</v>
      </c>
      <c r="G667" t="s">
        <v>90</v>
      </c>
      <c r="H667" t="s">
        <v>91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68</v>
      </c>
      <c r="O667">
        <v>110</v>
      </c>
      <c r="P667">
        <v>199.18</v>
      </c>
      <c r="Q667" t="s">
        <v>1</v>
      </c>
      <c r="R667" t="s">
        <v>69</v>
      </c>
      <c r="S667" s="14">
        <v>42109.751250000001</v>
      </c>
      <c r="T667" s="14">
        <v>42156.165972222225</v>
      </c>
      <c r="U667" t="s">
        <v>14</v>
      </c>
      <c r="V667" t="s">
        <v>16</v>
      </c>
      <c r="W667">
        <v>2015</v>
      </c>
    </row>
    <row r="668" spans="1:23" ht="238" x14ac:dyDescent="0.2">
      <c r="A668">
        <v>3813</v>
      </c>
      <c r="B668" s="11" t="s">
        <v>1421</v>
      </c>
      <c r="C668" s="11" t="s">
        <v>1422</v>
      </c>
      <c r="D668" s="12">
        <v>2100</v>
      </c>
      <c r="E668" s="13">
        <v>2119.9899999999998</v>
      </c>
      <c r="F668" t="s">
        <v>7</v>
      </c>
      <c r="G668" t="s">
        <v>72</v>
      </c>
      <c r="H668" t="s">
        <v>73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68</v>
      </c>
      <c r="O668">
        <v>101</v>
      </c>
      <c r="P668">
        <v>78.52</v>
      </c>
      <c r="Q668" t="s">
        <v>1</v>
      </c>
      <c r="R668" t="s">
        <v>69</v>
      </c>
      <c r="S668" s="14">
        <v>42497.275706018518</v>
      </c>
      <c r="T668" s="14">
        <v>42535.904861111107</v>
      </c>
      <c r="U668" t="s">
        <v>15</v>
      </c>
      <c r="V668" t="s">
        <v>16</v>
      </c>
      <c r="W668">
        <v>2016</v>
      </c>
    </row>
    <row r="669" spans="1:23" ht="238" x14ac:dyDescent="0.2">
      <c r="A669">
        <v>3814</v>
      </c>
      <c r="B669" s="11" t="s">
        <v>1423</v>
      </c>
      <c r="C669" s="11" t="s">
        <v>1424</v>
      </c>
      <c r="D669" s="12">
        <v>1500</v>
      </c>
      <c r="E669" s="13">
        <v>2102</v>
      </c>
      <c r="F669" t="s">
        <v>7</v>
      </c>
      <c r="G669" t="s">
        <v>72</v>
      </c>
      <c r="H669" t="s">
        <v>73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68</v>
      </c>
      <c r="O669">
        <v>140</v>
      </c>
      <c r="P669">
        <v>61.82</v>
      </c>
      <c r="Q669" t="s">
        <v>1</v>
      </c>
      <c r="R669" t="s">
        <v>69</v>
      </c>
      <c r="S669" s="14">
        <v>42058.904074074075</v>
      </c>
      <c r="T669" s="14">
        <v>42095.165972222225</v>
      </c>
      <c r="U669" t="s">
        <v>12</v>
      </c>
      <c r="V669" t="s">
        <v>14</v>
      </c>
      <c r="W669">
        <v>2015</v>
      </c>
    </row>
    <row r="670" spans="1:23" ht="119" x14ac:dyDescent="0.2">
      <c r="A670">
        <v>3815</v>
      </c>
      <c r="B670" s="11" t="s">
        <v>1425</v>
      </c>
      <c r="C670" s="11" t="s">
        <v>1426</v>
      </c>
      <c r="D670" s="12">
        <v>1000</v>
      </c>
      <c r="E670" s="13">
        <v>1000.01</v>
      </c>
      <c r="F670" t="s">
        <v>7</v>
      </c>
      <c r="G670" t="s">
        <v>66</v>
      </c>
      <c r="H670" t="s">
        <v>67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68</v>
      </c>
      <c r="O670">
        <v>100</v>
      </c>
      <c r="P670">
        <v>50</v>
      </c>
      <c r="Q670" t="s">
        <v>1</v>
      </c>
      <c r="R670" t="s">
        <v>69</v>
      </c>
      <c r="S670" s="14">
        <v>42207.259918981479</v>
      </c>
      <c r="T670" s="14">
        <v>42236.958333333328</v>
      </c>
      <c r="U670" t="s">
        <v>17</v>
      </c>
      <c r="V670" t="s">
        <v>18</v>
      </c>
      <c r="W670">
        <v>2015</v>
      </c>
    </row>
    <row r="671" spans="1:23" ht="221" x14ac:dyDescent="0.2">
      <c r="A671">
        <v>3816</v>
      </c>
      <c r="B671" s="11" t="s">
        <v>1427</v>
      </c>
      <c r="C671" s="11" t="s">
        <v>1428</v>
      </c>
      <c r="D671" s="12">
        <v>1500</v>
      </c>
      <c r="E671" s="13">
        <v>1788.57</v>
      </c>
      <c r="F671" t="s">
        <v>7</v>
      </c>
      <c r="G671" t="s">
        <v>72</v>
      </c>
      <c r="H671" t="s">
        <v>73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68</v>
      </c>
      <c r="O671">
        <v>119</v>
      </c>
      <c r="P671">
        <v>48.34</v>
      </c>
      <c r="Q671" t="s">
        <v>1</v>
      </c>
      <c r="R671" t="s">
        <v>69</v>
      </c>
      <c r="S671" s="14">
        <v>41807.690081018518</v>
      </c>
      <c r="T671" s="14">
        <v>41837.690081018518</v>
      </c>
      <c r="U671" t="s">
        <v>16</v>
      </c>
      <c r="V671" t="s">
        <v>17</v>
      </c>
      <c r="W671">
        <v>2014</v>
      </c>
    </row>
    <row r="672" spans="1:23" ht="255" x14ac:dyDescent="0.2">
      <c r="A672">
        <v>3817</v>
      </c>
      <c r="B672" s="11" t="s">
        <v>1429</v>
      </c>
      <c r="C672" s="11" t="s">
        <v>1430</v>
      </c>
      <c r="D672" s="12">
        <v>2000</v>
      </c>
      <c r="E672" s="13">
        <v>2145</v>
      </c>
      <c r="F672" t="s">
        <v>7</v>
      </c>
      <c r="G672" t="s">
        <v>72</v>
      </c>
      <c r="H672" t="s">
        <v>73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68</v>
      </c>
      <c r="O672">
        <v>107</v>
      </c>
      <c r="P672">
        <v>107.25</v>
      </c>
      <c r="Q672" t="s">
        <v>1</v>
      </c>
      <c r="R672" t="s">
        <v>69</v>
      </c>
      <c r="S672" s="14">
        <v>42284.69694444444</v>
      </c>
      <c r="T672" s="14">
        <v>42301.165972222225</v>
      </c>
      <c r="U672" t="s">
        <v>20</v>
      </c>
      <c r="V672" t="s">
        <v>20</v>
      </c>
      <c r="W672">
        <v>2015</v>
      </c>
    </row>
    <row r="673" spans="1:23" ht="221" x14ac:dyDescent="0.2">
      <c r="A673">
        <v>3818</v>
      </c>
      <c r="B673" s="11" t="s">
        <v>1431</v>
      </c>
      <c r="C673" s="11" t="s">
        <v>1432</v>
      </c>
      <c r="D673" s="12">
        <v>250</v>
      </c>
      <c r="E673" s="13">
        <v>570</v>
      </c>
      <c r="F673" t="s">
        <v>7</v>
      </c>
      <c r="G673" t="s">
        <v>72</v>
      </c>
      <c r="H673" t="s">
        <v>73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68</v>
      </c>
      <c r="O673">
        <v>228</v>
      </c>
      <c r="P673">
        <v>57</v>
      </c>
      <c r="Q673" t="s">
        <v>1</v>
      </c>
      <c r="R673" t="s">
        <v>69</v>
      </c>
      <c r="S673" s="14">
        <v>42045.84238425926</v>
      </c>
      <c r="T673" s="14">
        <v>42075.800717592589</v>
      </c>
      <c r="U673" t="s">
        <v>12</v>
      </c>
      <c r="V673" t="s">
        <v>13</v>
      </c>
      <c r="W673">
        <v>2015</v>
      </c>
    </row>
    <row r="674" spans="1:23" ht="187" x14ac:dyDescent="0.2">
      <c r="A674">
        <v>3819</v>
      </c>
      <c r="B674" s="11" t="s">
        <v>1433</v>
      </c>
      <c r="C674" s="11" t="s">
        <v>1370</v>
      </c>
      <c r="D674" s="12">
        <v>1000</v>
      </c>
      <c r="E674" s="13">
        <v>1064</v>
      </c>
      <c r="F674" t="s">
        <v>7</v>
      </c>
      <c r="G674" t="s">
        <v>72</v>
      </c>
      <c r="H674" t="s">
        <v>73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68</v>
      </c>
      <c r="O674">
        <v>106</v>
      </c>
      <c r="P674">
        <v>40.92</v>
      </c>
      <c r="Q674" t="s">
        <v>1</v>
      </c>
      <c r="R674" t="s">
        <v>69</v>
      </c>
      <c r="S674" s="14">
        <v>42184.209537037037</v>
      </c>
      <c r="T674" s="14">
        <v>42202.876388888893</v>
      </c>
      <c r="U674" t="s">
        <v>16</v>
      </c>
      <c r="V674" t="s">
        <v>17</v>
      </c>
      <c r="W674">
        <v>2015</v>
      </c>
    </row>
    <row r="675" spans="1:23" ht="204" x14ac:dyDescent="0.2">
      <c r="A675">
        <v>3820</v>
      </c>
      <c r="B675" s="11" t="s">
        <v>1434</v>
      </c>
      <c r="C675" s="11" t="s">
        <v>1435</v>
      </c>
      <c r="D675" s="12">
        <v>300</v>
      </c>
      <c r="E675" s="13">
        <v>430</v>
      </c>
      <c r="F675" t="s">
        <v>7</v>
      </c>
      <c r="G675" t="s">
        <v>66</v>
      </c>
      <c r="H675" t="s">
        <v>67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68</v>
      </c>
      <c r="O675">
        <v>143</v>
      </c>
      <c r="P675">
        <v>21.5</v>
      </c>
      <c r="Q675" t="s">
        <v>1</v>
      </c>
      <c r="R675" t="s">
        <v>69</v>
      </c>
      <c r="S675" s="14">
        <v>42160.651817129634</v>
      </c>
      <c r="T675" s="14">
        <v>42190.651817129634</v>
      </c>
      <c r="U675" t="s">
        <v>16</v>
      </c>
      <c r="V675" t="s">
        <v>17</v>
      </c>
      <c r="W675">
        <v>2015</v>
      </c>
    </row>
    <row r="676" spans="1:23" ht="238" x14ac:dyDescent="0.2">
      <c r="A676">
        <v>3821</v>
      </c>
      <c r="B676" s="11" t="s">
        <v>1436</v>
      </c>
      <c r="C676" s="11" t="s">
        <v>1437</v>
      </c>
      <c r="D676" s="12">
        <v>3500</v>
      </c>
      <c r="E676" s="13">
        <v>3659</v>
      </c>
      <c r="F676" t="s">
        <v>7</v>
      </c>
      <c r="G676" t="s">
        <v>72</v>
      </c>
      <c r="H676" t="s">
        <v>73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68</v>
      </c>
      <c r="O676">
        <v>105</v>
      </c>
      <c r="P676">
        <v>79.540000000000006</v>
      </c>
      <c r="Q676" t="s">
        <v>1</v>
      </c>
      <c r="R676" t="s">
        <v>69</v>
      </c>
      <c r="S676" s="14">
        <v>42341.180636574078</v>
      </c>
      <c r="T676" s="14">
        <v>42373.180636574078</v>
      </c>
      <c r="U676" t="s">
        <v>22</v>
      </c>
      <c r="V676" t="s">
        <v>11</v>
      </c>
      <c r="W676">
        <v>2015</v>
      </c>
    </row>
    <row r="677" spans="1:23" ht="255" x14ac:dyDescent="0.2">
      <c r="A677">
        <v>3822</v>
      </c>
      <c r="B677" s="11" t="s">
        <v>1438</v>
      </c>
      <c r="C677" s="11" t="s">
        <v>1439</v>
      </c>
      <c r="D677" s="12">
        <v>5000</v>
      </c>
      <c r="E677" s="13">
        <v>5501</v>
      </c>
      <c r="F677" t="s">
        <v>7</v>
      </c>
      <c r="G677" t="s">
        <v>1077</v>
      </c>
      <c r="H677" t="s">
        <v>515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68</v>
      </c>
      <c r="O677">
        <v>110</v>
      </c>
      <c r="P677">
        <v>72.38</v>
      </c>
      <c r="Q677" t="s">
        <v>1</v>
      </c>
      <c r="R677" t="s">
        <v>69</v>
      </c>
      <c r="S677" s="14">
        <v>42329.838159722218</v>
      </c>
      <c r="T677" s="14">
        <v>42388.957638888889</v>
      </c>
      <c r="U677" t="s">
        <v>21</v>
      </c>
      <c r="V677" t="s">
        <v>11</v>
      </c>
      <c r="W677">
        <v>2015</v>
      </c>
    </row>
    <row r="678" spans="1:23" ht="204" x14ac:dyDescent="0.2">
      <c r="A678">
        <v>3823</v>
      </c>
      <c r="B678" s="11" t="s">
        <v>1440</v>
      </c>
      <c r="C678" s="11" t="s">
        <v>1441</v>
      </c>
      <c r="D678" s="12">
        <v>2500</v>
      </c>
      <c r="E678" s="13">
        <v>2650</v>
      </c>
      <c r="F678" t="s">
        <v>7</v>
      </c>
      <c r="G678" t="s">
        <v>72</v>
      </c>
      <c r="H678" t="s">
        <v>73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68</v>
      </c>
      <c r="O678">
        <v>106</v>
      </c>
      <c r="P678">
        <v>64.63</v>
      </c>
      <c r="Q678" t="s">
        <v>1</v>
      </c>
      <c r="R678" t="s">
        <v>69</v>
      </c>
      <c r="S678" s="14">
        <v>42170.910231481481</v>
      </c>
      <c r="T678" s="14">
        <v>42205.165972222225</v>
      </c>
      <c r="U678" t="s">
        <v>16</v>
      </c>
      <c r="V678" t="s">
        <v>17</v>
      </c>
      <c r="W678">
        <v>2015</v>
      </c>
    </row>
    <row r="679" spans="1:23" ht="238" x14ac:dyDescent="0.2">
      <c r="A679">
        <v>3824</v>
      </c>
      <c r="B679" s="11" t="s">
        <v>1442</v>
      </c>
      <c r="C679" s="11" t="s">
        <v>1443</v>
      </c>
      <c r="D679" s="12">
        <v>250</v>
      </c>
      <c r="E679" s="13">
        <v>270</v>
      </c>
      <c r="F679" t="s">
        <v>7</v>
      </c>
      <c r="G679" t="s">
        <v>66</v>
      </c>
      <c r="H679" t="s">
        <v>67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68</v>
      </c>
      <c r="O679">
        <v>108</v>
      </c>
      <c r="P679">
        <v>38.57</v>
      </c>
      <c r="Q679" t="s">
        <v>1</v>
      </c>
      <c r="R679" t="s">
        <v>69</v>
      </c>
      <c r="S679" s="14">
        <v>42571.626192129625</v>
      </c>
      <c r="T679" s="14">
        <v>42583.570138888885</v>
      </c>
      <c r="U679" t="s">
        <v>17</v>
      </c>
      <c r="V679" t="s">
        <v>18</v>
      </c>
      <c r="W679">
        <v>2016</v>
      </c>
    </row>
    <row r="680" spans="1:23" ht="238" x14ac:dyDescent="0.2">
      <c r="A680">
        <v>3825</v>
      </c>
      <c r="B680" s="11" t="s">
        <v>1444</v>
      </c>
      <c r="C680" s="11" t="s">
        <v>1445</v>
      </c>
      <c r="D680" s="12">
        <v>5000</v>
      </c>
      <c r="E680" s="13">
        <v>5271</v>
      </c>
      <c r="F680" t="s">
        <v>7</v>
      </c>
      <c r="G680" t="s">
        <v>72</v>
      </c>
      <c r="H680" t="s">
        <v>73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68</v>
      </c>
      <c r="O680">
        <v>105</v>
      </c>
      <c r="P680">
        <v>107.57</v>
      </c>
      <c r="Q680" t="s">
        <v>1</v>
      </c>
      <c r="R680" t="s">
        <v>69</v>
      </c>
      <c r="S680" s="14">
        <v>42151.069606481484</v>
      </c>
      <c r="T680" s="14">
        <v>42172.069606481484</v>
      </c>
      <c r="U680" t="s">
        <v>15</v>
      </c>
      <c r="V680" t="s">
        <v>16</v>
      </c>
      <c r="W680">
        <v>2015</v>
      </c>
    </row>
    <row r="681" spans="1:23" ht="170" x14ac:dyDescent="0.2">
      <c r="A681">
        <v>3826</v>
      </c>
      <c r="B681" s="11" t="s">
        <v>1446</v>
      </c>
      <c r="C681" s="11" t="s">
        <v>1447</v>
      </c>
      <c r="D681" s="12">
        <v>600</v>
      </c>
      <c r="E681" s="13">
        <v>715</v>
      </c>
      <c r="F681" t="s">
        <v>7</v>
      </c>
      <c r="G681" t="s">
        <v>66</v>
      </c>
      <c r="H681" t="s">
        <v>67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68</v>
      </c>
      <c r="O681">
        <v>119</v>
      </c>
      <c r="P681">
        <v>27.5</v>
      </c>
      <c r="Q681" t="s">
        <v>1</v>
      </c>
      <c r="R681" t="s">
        <v>69</v>
      </c>
      <c r="S681" s="14">
        <v>42101.423541666663</v>
      </c>
      <c r="T681" s="14">
        <v>42131.423541666663</v>
      </c>
      <c r="U681" t="s">
        <v>14</v>
      </c>
      <c r="V681" t="s">
        <v>15</v>
      </c>
      <c r="W681">
        <v>2015</v>
      </c>
    </row>
    <row r="682" spans="1:23" ht="340" x14ac:dyDescent="0.2">
      <c r="A682">
        <v>3827</v>
      </c>
      <c r="B682" s="11" t="s">
        <v>1448</v>
      </c>
      <c r="C682" s="11" t="s">
        <v>1449</v>
      </c>
      <c r="D682" s="12">
        <v>3000</v>
      </c>
      <c r="E682" s="13">
        <v>4580</v>
      </c>
      <c r="F682" t="s">
        <v>7</v>
      </c>
      <c r="G682" t="s">
        <v>66</v>
      </c>
      <c r="H682" t="s">
        <v>67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68</v>
      </c>
      <c r="O682">
        <v>153</v>
      </c>
      <c r="P682">
        <v>70.459999999999994</v>
      </c>
      <c r="Q682" t="s">
        <v>1</v>
      </c>
      <c r="R682" t="s">
        <v>69</v>
      </c>
      <c r="S682" s="14">
        <v>42034.928252314814</v>
      </c>
      <c r="T682" s="14">
        <v>42090</v>
      </c>
      <c r="U682" t="s">
        <v>11</v>
      </c>
      <c r="V682" t="s">
        <v>13</v>
      </c>
      <c r="W682">
        <v>2015</v>
      </c>
    </row>
    <row r="683" spans="1:23" ht="272" x14ac:dyDescent="0.2">
      <c r="A683">
        <v>3828</v>
      </c>
      <c r="B683" s="11" t="s">
        <v>1450</v>
      </c>
      <c r="C683" s="11" t="s">
        <v>1451</v>
      </c>
      <c r="D683" s="12">
        <v>5000</v>
      </c>
      <c r="E683" s="13">
        <v>5000</v>
      </c>
      <c r="F683" t="s">
        <v>7</v>
      </c>
      <c r="G683" t="s">
        <v>72</v>
      </c>
      <c r="H683" t="s">
        <v>73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68</v>
      </c>
      <c r="O683">
        <v>100</v>
      </c>
      <c r="P683">
        <v>178.57</v>
      </c>
      <c r="Q683" t="s">
        <v>1</v>
      </c>
      <c r="R683" t="s">
        <v>69</v>
      </c>
      <c r="S683" s="14">
        <v>41944.527627314819</v>
      </c>
      <c r="T683" s="14">
        <v>42004.569293981483</v>
      </c>
      <c r="U683" t="s">
        <v>21</v>
      </c>
      <c r="V683" t="s">
        <v>22</v>
      </c>
      <c r="W683">
        <v>2014</v>
      </c>
    </row>
    <row r="684" spans="1:23" ht="255" x14ac:dyDescent="0.2">
      <c r="A684">
        <v>3829</v>
      </c>
      <c r="B684" s="11" t="s">
        <v>1452</v>
      </c>
      <c r="C684" s="11" t="s">
        <v>1453</v>
      </c>
      <c r="D684" s="12">
        <v>500</v>
      </c>
      <c r="E684" s="13">
        <v>501</v>
      </c>
      <c r="F684" t="s">
        <v>7</v>
      </c>
      <c r="G684" t="s">
        <v>72</v>
      </c>
      <c r="H684" t="s">
        <v>73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68</v>
      </c>
      <c r="O684">
        <v>100</v>
      </c>
      <c r="P684">
        <v>62.63</v>
      </c>
      <c r="Q684" t="s">
        <v>1</v>
      </c>
      <c r="R684" t="s">
        <v>69</v>
      </c>
      <c r="S684" s="14">
        <v>42593.865405092598</v>
      </c>
      <c r="T684" s="14">
        <v>42613.865405092598</v>
      </c>
      <c r="U684" t="s">
        <v>18</v>
      </c>
      <c r="V684" t="s">
        <v>18</v>
      </c>
      <c r="W684">
        <v>2016</v>
      </c>
    </row>
    <row r="685" spans="1:23" ht="204" x14ac:dyDescent="0.2">
      <c r="A685">
        <v>3830</v>
      </c>
      <c r="B685" s="11" t="s">
        <v>1454</v>
      </c>
      <c r="C685" s="11" t="s">
        <v>1455</v>
      </c>
      <c r="D685" s="12">
        <v>100</v>
      </c>
      <c r="E685" s="13">
        <v>225</v>
      </c>
      <c r="F685" t="s">
        <v>7</v>
      </c>
      <c r="G685" t="s">
        <v>72</v>
      </c>
      <c r="H685" t="s">
        <v>73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68</v>
      </c>
      <c r="O685">
        <v>225</v>
      </c>
      <c r="P685">
        <v>75</v>
      </c>
      <c r="Q685" t="s">
        <v>1</v>
      </c>
      <c r="R685" t="s">
        <v>69</v>
      </c>
      <c r="S685" s="14">
        <v>42503.740868055553</v>
      </c>
      <c r="T685" s="14">
        <v>42517.740868055553</v>
      </c>
      <c r="U685" t="s">
        <v>15</v>
      </c>
      <c r="V685" t="s">
        <v>15</v>
      </c>
      <c r="W685">
        <v>2016</v>
      </c>
    </row>
    <row r="686" spans="1:23" ht="255" x14ac:dyDescent="0.2">
      <c r="A686">
        <v>3831</v>
      </c>
      <c r="B686" s="11" t="s">
        <v>1456</v>
      </c>
      <c r="C686" s="11" t="s">
        <v>1457</v>
      </c>
      <c r="D686" s="12">
        <v>500</v>
      </c>
      <c r="E686" s="13">
        <v>530.11</v>
      </c>
      <c r="F686" t="s">
        <v>7</v>
      </c>
      <c r="G686" t="s">
        <v>72</v>
      </c>
      <c r="H686" t="s">
        <v>73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68</v>
      </c>
      <c r="O686">
        <v>106</v>
      </c>
      <c r="P686">
        <v>58.9</v>
      </c>
      <c r="Q686" t="s">
        <v>1</v>
      </c>
      <c r="R686" t="s">
        <v>69</v>
      </c>
      <c r="S686" s="14">
        <v>41927.848900462966</v>
      </c>
      <c r="T686" s="14">
        <v>41948.890567129631</v>
      </c>
      <c r="U686" t="s">
        <v>20</v>
      </c>
      <c r="V686" t="s">
        <v>21</v>
      </c>
      <c r="W686">
        <v>2014</v>
      </c>
    </row>
    <row r="687" spans="1:23" ht="272" x14ac:dyDescent="0.2">
      <c r="A687">
        <v>3832</v>
      </c>
      <c r="B687" s="11" t="s">
        <v>1458</v>
      </c>
      <c r="C687" s="11" t="s">
        <v>1459</v>
      </c>
      <c r="D687" s="12">
        <v>1200</v>
      </c>
      <c r="E687" s="13">
        <v>1256</v>
      </c>
      <c r="F687" t="s">
        <v>7</v>
      </c>
      <c r="G687" t="s">
        <v>72</v>
      </c>
      <c r="H687" t="s">
        <v>73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68</v>
      </c>
      <c r="O687">
        <v>105</v>
      </c>
      <c r="P687">
        <v>139.56</v>
      </c>
      <c r="Q687" t="s">
        <v>1</v>
      </c>
      <c r="R687" t="s">
        <v>69</v>
      </c>
      <c r="S687" s="14">
        <v>42375.114988425921</v>
      </c>
      <c r="T687" s="14">
        <v>42420.114988425921</v>
      </c>
      <c r="U687" t="s">
        <v>11</v>
      </c>
      <c r="V687" t="s">
        <v>12</v>
      </c>
      <c r="W687">
        <v>2016</v>
      </c>
    </row>
    <row r="688" spans="1:23" ht="255" x14ac:dyDescent="0.2">
      <c r="A688">
        <v>3833</v>
      </c>
      <c r="B688" s="11" t="s">
        <v>1460</v>
      </c>
      <c r="C688" s="11" t="s">
        <v>1461</v>
      </c>
      <c r="D688" s="12">
        <v>1200</v>
      </c>
      <c r="E688" s="13">
        <v>1400</v>
      </c>
      <c r="F688" t="s">
        <v>7</v>
      </c>
      <c r="G688" t="s">
        <v>90</v>
      </c>
      <c r="H688" t="s">
        <v>91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68</v>
      </c>
      <c r="O688">
        <v>117</v>
      </c>
      <c r="P688">
        <v>70</v>
      </c>
      <c r="Q688" t="s">
        <v>1</v>
      </c>
      <c r="R688" t="s">
        <v>69</v>
      </c>
      <c r="S688" s="14">
        <v>41963.872361111105</v>
      </c>
      <c r="T688" s="14">
        <v>41974.797916666663</v>
      </c>
      <c r="U688" t="s">
        <v>21</v>
      </c>
      <c r="V688" t="s">
        <v>22</v>
      </c>
      <c r="W688">
        <v>2014</v>
      </c>
    </row>
    <row r="689" spans="1:23" ht="255" x14ac:dyDescent="0.2">
      <c r="A689">
        <v>3834</v>
      </c>
      <c r="B689" s="11" t="s">
        <v>1462</v>
      </c>
      <c r="C689" s="11" t="s">
        <v>1463</v>
      </c>
      <c r="D689" s="12">
        <v>3000</v>
      </c>
      <c r="E689" s="13">
        <v>3271</v>
      </c>
      <c r="F689" t="s">
        <v>7</v>
      </c>
      <c r="G689" t="s">
        <v>66</v>
      </c>
      <c r="H689" t="s">
        <v>67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68</v>
      </c>
      <c r="O689">
        <v>109</v>
      </c>
      <c r="P689">
        <v>57.39</v>
      </c>
      <c r="Q689" t="s">
        <v>1</v>
      </c>
      <c r="R689" t="s">
        <v>69</v>
      </c>
      <c r="S689" s="14">
        <v>42143.445219907408</v>
      </c>
      <c r="T689" s="14">
        <v>42173.445219907408</v>
      </c>
      <c r="U689" t="s">
        <v>15</v>
      </c>
      <c r="V689" t="s">
        <v>16</v>
      </c>
      <c r="W689">
        <v>2015</v>
      </c>
    </row>
    <row r="690" spans="1:23" ht="238" x14ac:dyDescent="0.2">
      <c r="A690">
        <v>3835</v>
      </c>
      <c r="B690" s="11" t="s">
        <v>1464</v>
      </c>
      <c r="C690" s="11" t="s">
        <v>1465</v>
      </c>
      <c r="D690" s="12">
        <v>200</v>
      </c>
      <c r="E690" s="13">
        <v>320</v>
      </c>
      <c r="F690" t="s">
        <v>7</v>
      </c>
      <c r="G690" t="s">
        <v>66</v>
      </c>
      <c r="H690" t="s">
        <v>67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68</v>
      </c>
      <c r="O690">
        <v>160</v>
      </c>
      <c r="P690">
        <v>40</v>
      </c>
      <c r="Q690" t="s">
        <v>1</v>
      </c>
      <c r="R690" t="s">
        <v>69</v>
      </c>
      <c r="S690" s="14">
        <v>42460.94222222222</v>
      </c>
      <c r="T690" s="14">
        <v>42481.94222222222</v>
      </c>
      <c r="U690" t="s">
        <v>13</v>
      </c>
      <c r="V690" t="s">
        <v>14</v>
      </c>
      <c r="W690">
        <v>2016</v>
      </c>
    </row>
    <row r="691" spans="1:23" ht="170" x14ac:dyDescent="0.2">
      <c r="A691">
        <v>3836</v>
      </c>
      <c r="B691" s="11" t="s">
        <v>1466</v>
      </c>
      <c r="C691" s="11" t="s">
        <v>1467</v>
      </c>
      <c r="D691" s="12">
        <v>800</v>
      </c>
      <c r="E691" s="13">
        <v>900</v>
      </c>
      <c r="F691" t="s">
        <v>7</v>
      </c>
      <c r="G691" t="s">
        <v>72</v>
      </c>
      <c r="H691" t="s">
        <v>73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68</v>
      </c>
      <c r="O691">
        <v>113</v>
      </c>
      <c r="P691">
        <v>64.290000000000006</v>
      </c>
      <c r="Q691" t="s">
        <v>1</v>
      </c>
      <c r="R691" t="s">
        <v>69</v>
      </c>
      <c r="S691" s="14">
        <v>42553.926527777774</v>
      </c>
      <c r="T691" s="14">
        <v>42585.172916666663</v>
      </c>
      <c r="U691" t="s">
        <v>17</v>
      </c>
      <c r="V691" t="s">
        <v>18</v>
      </c>
      <c r="W691">
        <v>2016</v>
      </c>
    </row>
    <row r="692" spans="1:23" ht="136" x14ac:dyDescent="0.2">
      <c r="A692">
        <v>3837</v>
      </c>
      <c r="B692" s="11" t="s">
        <v>1468</v>
      </c>
      <c r="C692" s="11" t="s">
        <v>1469</v>
      </c>
      <c r="D692" s="12">
        <v>2000</v>
      </c>
      <c r="E692" s="13">
        <v>2042</v>
      </c>
      <c r="F692" t="s">
        <v>7</v>
      </c>
      <c r="G692" t="s">
        <v>66</v>
      </c>
      <c r="H692" t="s">
        <v>67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68</v>
      </c>
      <c r="O692">
        <v>102</v>
      </c>
      <c r="P692">
        <v>120.12</v>
      </c>
      <c r="Q692" t="s">
        <v>1</v>
      </c>
      <c r="R692" t="s">
        <v>69</v>
      </c>
      <c r="S692" s="14">
        <v>42152.765717592592</v>
      </c>
      <c r="T692" s="14">
        <v>42188.765717592592</v>
      </c>
      <c r="U692" t="s">
        <v>15</v>
      </c>
      <c r="V692" t="s">
        <v>17</v>
      </c>
      <c r="W692">
        <v>2015</v>
      </c>
    </row>
    <row r="693" spans="1:23" ht="289" x14ac:dyDescent="0.2">
      <c r="A693">
        <v>3838</v>
      </c>
      <c r="B693" s="11" t="s">
        <v>1470</v>
      </c>
      <c r="C693" s="11" t="s">
        <v>1471</v>
      </c>
      <c r="D693" s="12">
        <v>100000</v>
      </c>
      <c r="E693" s="13">
        <v>100824</v>
      </c>
      <c r="F693" t="s">
        <v>7</v>
      </c>
      <c r="G693" t="s">
        <v>1472</v>
      </c>
      <c r="H693" t="s">
        <v>1473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68</v>
      </c>
      <c r="O693">
        <v>101</v>
      </c>
      <c r="P693">
        <v>1008.24</v>
      </c>
      <c r="Q693" t="s">
        <v>1</v>
      </c>
      <c r="R693" t="s">
        <v>69</v>
      </c>
      <c r="S693" s="14">
        <v>42116.710752314815</v>
      </c>
      <c r="T693" s="14">
        <v>42146.710752314815</v>
      </c>
      <c r="U693" t="s">
        <v>14</v>
      </c>
      <c r="V693" t="s">
        <v>15</v>
      </c>
      <c r="W693">
        <v>2015</v>
      </c>
    </row>
    <row r="694" spans="1:23" ht="221" x14ac:dyDescent="0.2">
      <c r="A694">
        <v>3839</v>
      </c>
      <c r="B694" s="11" t="s">
        <v>1474</v>
      </c>
      <c r="C694" s="11" t="s">
        <v>1475</v>
      </c>
      <c r="D694" s="12">
        <v>2000</v>
      </c>
      <c r="E694" s="13">
        <v>2025</v>
      </c>
      <c r="F694" t="s">
        <v>7</v>
      </c>
      <c r="G694" t="s">
        <v>72</v>
      </c>
      <c r="H694" t="s">
        <v>73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68</v>
      </c>
      <c r="O694">
        <v>101</v>
      </c>
      <c r="P694">
        <v>63.28</v>
      </c>
      <c r="Q694" t="s">
        <v>1</v>
      </c>
      <c r="R694" t="s">
        <v>69</v>
      </c>
      <c r="S694" s="14">
        <v>42155.142638888887</v>
      </c>
      <c r="T694" s="14">
        <v>42215.142638888887</v>
      </c>
      <c r="U694" t="s">
        <v>15</v>
      </c>
      <c r="V694" t="s">
        <v>17</v>
      </c>
      <c r="W694">
        <v>2015</v>
      </c>
    </row>
    <row r="695" spans="1:23" ht="221" x14ac:dyDescent="0.2">
      <c r="A695">
        <v>3840</v>
      </c>
      <c r="B695" s="11" t="s">
        <v>1476</v>
      </c>
      <c r="C695" s="11" t="s">
        <v>1477</v>
      </c>
      <c r="D695" s="12">
        <v>1</v>
      </c>
      <c r="E695" s="13">
        <v>65</v>
      </c>
      <c r="F695" t="s">
        <v>7</v>
      </c>
      <c r="G695" t="s">
        <v>66</v>
      </c>
      <c r="H695" t="s">
        <v>67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68</v>
      </c>
      <c r="O695">
        <v>6500</v>
      </c>
      <c r="P695">
        <v>21.67</v>
      </c>
      <c r="Q695" t="s">
        <v>1</v>
      </c>
      <c r="R695" t="s">
        <v>69</v>
      </c>
      <c r="S695" s="14">
        <v>42432.701724537037</v>
      </c>
      <c r="T695" s="14">
        <v>42457.660057870366</v>
      </c>
      <c r="U695" t="s">
        <v>13</v>
      </c>
      <c r="V695" t="s">
        <v>13</v>
      </c>
      <c r="W695">
        <v>2016</v>
      </c>
    </row>
  </sheetData>
  <conditionalFormatting sqref="F1:F695">
    <cfRule type="containsText" dxfId="9" priority="2" operator="containsText" text="canceled">
      <formula>NOT(ISERROR(SEARCH("canceled",F1)))</formula>
    </cfRule>
    <cfRule type="cellIs" dxfId="8" priority="3" operator="equal">
      <formula>"failed"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</conditionalFormatting>
  <conditionalFormatting sqref="O2:O695 O1: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FCA6-55C6-0A4C-BD22-2447CB3CF514}">
  <dimension ref="A1:H15"/>
  <sheetViews>
    <sheetView topLeftCell="A21" workbookViewId="0">
      <selection sqref="A1:XFD1048576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3" t="s">
        <v>49</v>
      </c>
      <c r="B1" t="s">
        <v>72</v>
      </c>
    </row>
    <row r="3" spans="1:8" x14ac:dyDescent="0.2">
      <c r="A3" s="3" t="s">
        <v>4</v>
      </c>
      <c r="B3" s="3" t="s">
        <v>5</v>
      </c>
      <c r="G3" s="15"/>
    </row>
    <row r="4" spans="1:8" x14ac:dyDescent="0.2">
      <c r="A4" s="3" t="s">
        <v>6</v>
      </c>
      <c r="B4" t="s">
        <v>9</v>
      </c>
      <c r="C4" t="s">
        <v>8</v>
      </c>
      <c r="D4" t="s">
        <v>1478</v>
      </c>
      <c r="E4" t="s">
        <v>7</v>
      </c>
      <c r="F4" t="s">
        <v>10</v>
      </c>
      <c r="G4" s="15" t="s">
        <v>1479</v>
      </c>
    </row>
    <row r="5" spans="1:8" x14ac:dyDescent="0.2">
      <c r="A5" s="1" t="s">
        <v>1480</v>
      </c>
      <c r="B5">
        <v>31</v>
      </c>
      <c r="C5">
        <v>130</v>
      </c>
      <c r="E5">
        <v>261</v>
      </c>
      <c r="F5">
        <v>422</v>
      </c>
      <c r="G5" s="2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" t="s">
        <v>1481</v>
      </c>
      <c r="B6">
        <v>15</v>
      </c>
      <c r="C6">
        <v>115</v>
      </c>
      <c r="D6">
        <v>4</v>
      </c>
      <c r="E6">
        <v>34</v>
      </c>
      <c r="F6">
        <v>168</v>
      </c>
      <c r="G6" s="2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" t="s">
        <v>1482</v>
      </c>
      <c r="C7">
        <v>96</v>
      </c>
      <c r="E7">
        <v>52</v>
      </c>
      <c r="F7">
        <v>148</v>
      </c>
      <c r="G7" s="2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" t="s">
        <v>1483</v>
      </c>
      <c r="B8">
        <v>23</v>
      </c>
      <c r="F8">
        <v>23</v>
      </c>
      <c r="G8" s="2"/>
    </row>
    <row r="9" spans="1:8" x14ac:dyDescent="0.2">
      <c r="A9" s="16" t="s">
        <v>1484</v>
      </c>
      <c r="B9" s="4">
        <v>19</v>
      </c>
      <c r="C9" s="4">
        <v>110</v>
      </c>
      <c r="D9" s="4">
        <v>17</v>
      </c>
      <c r="E9" s="4">
        <v>490</v>
      </c>
      <c r="F9" s="4">
        <v>636</v>
      </c>
      <c r="G9" s="5">
        <f>GETPIVOTDATA("outcomes",$A$3,"outcomes","successful","Parent Category","music")/GETPIVOTDATA("outcomes",$A$3,"outcomes","successful")</f>
        <v>0.29678982434887946</v>
      </c>
      <c r="H9" s="2"/>
    </row>
    <row r="10" spans="1:8" x14ac:dyDescent="0.2">
      <c r="A10" s="1" t="s">
        <v>1485</v>
      </c>
      <c r="C10">
        <v>72</v>
      </c>
      <c r="E10">
        <v>62</v>
      </c>
      <c r="F10">
        <v>134</v>
      </c>
      <c r="G10" s="2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" t="s">
        <v>1486</v>
      </c>
      <c r="B11">
        <v>22</v>
      </c>
      <c r="C11">
        <v>87</v>
      </c>
      <c r="E11">
        <v>69</v>
      </c>
      <c r="F11">
        <v>178</v>
      </c>
      <c r="G11" s="2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" t="s">
        <v>1487</v>
      </c>
      <c r="B12">
        <v>121</v>
      </c>
      <c r="C12">
        <v>138</v>
      </c>
      <c r="E12">
        <v>158</v>
      </c>
      <c r="F12">
        <v>417</v>
      </c>
      <c r="G12" s="2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16" t="s">
        <v>1</v>
      </c>
      <c r="B13" s="4">
        <v>26</v>
      </c>
      <c r="C13" s="4">
        <v>349</v>
      </c>
      <c r="D13" s="4">
        <v>12</v>
      </c>
      <c r="E13" s="4">
        <v>525</v>
      </c>
      <c r="F13" s="4">
        <v>912</v>
      </c>
      <c r="G13" s="5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" t="s">
        <v>10</v>
      </c>
      <c r="B14">
        <v>257</v>
      </c>
      <c r="C14">
        <v>1097</v>
      </c>
      <c r="D14">
        <v>33</v>
      </c>
      <c r="E14">
        <v>1651</v>
      </c>
      <c r="F14">
        <v>3038</v>
      </c>
      <c r="G14" s="17"/>
    </row>
    <row r="15" spans="1:8" x14ac:dyDescent="0.2">
      <c r="G15" s="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AEBA1-1D85-BA48-BEAB-C78295B90D1E}">
  <dimension ref="A1:J47"/>
  <sheetViews>
    <sheetView workbookViewId="0">
      <selection sqref="A1:XFD1048576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3" t="s">
        <v>49</v>
      </c>
      <c r="B1" t="s">
        <v>72</v>
      </c>
    </row>
    <row r="2" spans="1:10" x14ac:dyDescent="0.2">
      <c r="A2" s="3" t="s">
        <v>0</v>
      </c>
      <c r="B2" t="s">
        <v>1</v>
      </c>
    </row>
    <row r="4" spans="1:10" x14ac:dyDescent="0.2">
      <c r="A4" s="3" t="s">
        <v>4</v>
      </c>
      <c r="B4" s="3" t="s">
        <v>5</v>
      </c>
      <c r="J4" s="15"/>
    </row>
    <row r="5" spans="1:10" x14ac:dyDescent="0.2">
      <c r="A5" s="3" t="s">
        <v>6</v>
      </c>
      <c r="B5" t="s">
        <v>9</v>
      </c>
      <c r="C5" t="s">
        <v>8</v>
      </c>
      <c r="D5" t="s">
        <v>1478</v>
      </c>
      <c r="E5" t="s">
        <v>7</v>
      </c>
      <c r="F5" t="s">
        <v>10</v>
      </c>
      <c r="H5" t="s">
        <v>7</v>
      </c>
      <c r="I5" t="s">
        <v>10</v>
      </c>
      <c r="J5" s="15" t="s">
        <v>1488</v>
      </c>
    </row>
    <row r="6" spans="1:10" x14ac:dyDescent="0.2">
      <c r="A6" s="1" t="s">
        <v>1489</v>
      </c>
      <c r="B6">
        <v>11</v>
      </c>
      <c r="C6">
        <v>40</v>
      </c>
      <c r="E6">
        <v>45</v>
      </c>
      <c r="F6">
        <v>96</v>
      </c>
      <c r="H6" s="18">
        <v>45</v>
      </c>
      <c r="I6" s="18">
        <v>96</v>
      </c>
      <c r="J6" s="2">
        <f>H6/I6</f>
        <v>0.46875</v>
      </c>
    </row>
    <row r="7" spans="1:10" x14ac:dyDescent="0.2">
      <c r="A7" s="1" t="s">
        <v>69</v>
      </c>
      <c r="C7">
        <v>250</v>
      </c>
      <c r="D7">
        <v>9</v>
      </c>
      <c r="E7">
        <v>412</v>
      </c>
      <c r="F7">
        <v>671</v>
      </c>
      <c r="H7" s="18">
        <v>412</v>
      </c>
      <c r="I7" s="18">
        <v>671</v>
      </c>
      <c r="J7" s="2">
        <f t="shared" ref="J7:J9" si="0">H7/I7</f>
        <v>0.61400894187779431</v>
      </c>
    </row>
    <row r="8" spans="1:10" x14ac:dyDescent="0.2">
      <c r="A8" s="1" t="s">
        <v>1490</v>
      </c>
      <c r="B8">
        <v>15</v>
      </c>
      <c r="C8">
        <v>59</v>
      </c>
      <c r="D8">
        <v>3</v>
      </c>
      <c r="E8">
        <v>68</v>
      </c>
      <c r="F8">
        <v>145</v>
      </c>
      <c r="H8" s="18">
        <v>68</v>
      </c>
      <c r="I8" s="18">
        <v>145</v>
      </c>
      <c r="J8" s="2">
        <f t="shared" si="0"/>
        <v>0.4689655172413793</v>
      </c>
    </row>
    <row r="9" spans="1:10" x14ac:dyDescent="0.2">
      <c r="A9" s="1" t="s">
        <v>10</v>
      </c>
      <c r="B9">
        <v>26</v>
      </c>
      <c r="C9">
        <v>349</v>
      </c>
      <c r="D9">
        <v>12</v>
      </c>
      <c r="E9">
        <v>525</v>
      </c>
      <c r="F9">
        <v>912</v>
      </c>
      <c r="H9">
        <f>SUM(H6:H8)</f>
        <v>525</v>
      </c>
      <c r="I9">
        <f>SUM(I6:I8)</f>
        <v>912</v>
      </c>
      <c r="J9" s="2">
        <f t="shared" si="0"/>
        <v>0.57565789473684215</v>
      </c>
    </row>
    <row r="10" spans="1:10" x14ac:dyDescent="0.2">
      <c r="J10" s="19"/>
    </row>
    <row r="11" spans="1:10" x14ac:dyDescent="0.2">
      <c r="J11" s="19"/>
    </row>
    <row r="12" spans="1:10" x14ac:dyDescent="0.2">
      <c r="J12" s="19"/>
    </row>
    <row r="13" spans="1:10" x14ac:dyDescent="0.2">
      <c r="J13" s="19"/>
    </row>
    <row r="14" spans="1:10" x14ac:dyDescent="0.2">
      <c r="J14" s="19"/>
    </row>
    <row r="15" spans="1:10" x14ac:dyDescent="0.2">
      <c r="J15" s="19"/>
    </row>
    <row r="16" spans="1:10" x14ac:dyDescent="0.2">
      <c r="J16" s="19"/>
    </row>
    <row r="17" spans="10:10" x14ac:dyDescent="0.2">
      <c r="J17" s="19"/>
    </row>
    <row r="18" spans="10:10" x14ac:dyDescent="0.2">
      <c r="J18" s="19"/>
    </row>
    <row r="19" spans="10:10" x14ac:dyDescent="0.2">
      <c r="J19" s="19"/>
    </row>
    <row r="20" spans="10:10" x14ac:dyDescent="0.2">
      <c r="J20" s="19"/>
    </row>
    <row r="21" spans="10:10" x14ac:dyDescent="0.2">
      <c r="J21" s="19"/>
    </row>
    <row r="22" spans="10:10" x14ac:dyDescent="0.2">
      <c r="J22" s="19"/>
    </row>
    <row r="23" spans="10:10" x14ac:dyDescent="0.2">
      <c r="J23" s="19"/>
    </row>
    <row r="24" spans="10:10" x14ac:dyDescent="0.2">
      <c r="J24" s="19"/>
    </row>
    <row r="25" spans="10:10" x14ac:dyDescent="0.2">
      <c r="J25" s="19"/>
    </row>
    <row r="26" spans="10:10" x14ac:dyDescent="0.2">
      <c r="J26" s="19"/>
    </row>
    <row r="27" spans="10:10" x14ac:dyDescent="0.2">
      <c r="J27" s="19"/>
    </row>
    <row r="28" spans="10:10" x14ac:dyDescent="0.2">
      <c r="J28" s="19"/>
    </row>
    <row r="29" spans="10:10" x14ac:dyDescent="0.2">
      <c r="J29" s="19"/>
    </row>
    <row r="30" spans="10:10" x14ac:dyDescent="0.2">
      <c r="J30" s="19"/>
    </row>
    <row r="31" spans="10:10" x14ac:dyDescent="0.2">
      <c r="J31" s="19"/>
    </row>
    <row r="32" spans="10:10" x14ac:dyDescent="0.2">
      <c r="J32" s="19"/>
    </row>
    <row r="33" spans="10:10" x14ac:dyDescent="0.2">
      <c r="J33" s="19"/>
    </row>
    <row r="34" spans="10:10" x14ac:dyDescent="0.2">
      <c r="J34" s="19"/>
    </row>
    <row r="35" spans="10:10" x14ac:dyDescent="0.2">
      <c r="J35" s="19"/>
    </row>
    <row r="36" spans="10:10" x14ac:dyDescent="0.2">
      <c r="J36" s="19"/>
    </row>
    <row r="37" spans="10:10" x14ac:dyDescent="0.2">
      <c r="J37" s="19"/>
    </row>
    <row r="38" spans="10:10" x14ac:dyDescent="0.2">
      <c r="J38" s="19"/>
    </row>
    <row r="39" spans="10:10" x14ac:dyDescent="0.2">
      <c r="J39" s="19"/>
    </row>
    <row r="40" spans="10:10" x14ac:dyDescent="0.2">
      <c r="J40" s="19"/>
    </row>
    <row r="41" spans="10:10" x14ac:dyDescent="0.2">
      <c r="J41" s="19"/>
    </row>
    <row r="42" spans="10:10" x14ac:dyDescent="0.2">
      <c r="J42" s="19"/>
    </row>
    <row r="43" spans="10:10" x14ac:dyDescent="0.2">
      <c r="J43" s="19"/>
    </row>
    <row r="44" spans="10:10" x14ac:dyDescent="0.2">
      <c r="J44" s="19"/>
    </row>
    <row r="45" spans="10:10" x14ac:dyDescent="0.2">
      <c r="J45" s="19"/>
    </row>
    <row r="46" spans="10:10" x14ac:dyDescent="0.2">
      <c r="J46" s="19"/>
    </row>
    <row r="47" spans="10:10" x14ac:dyDescent="0.2">
      <c r="J47" s="2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33BA-21B3-7847-AE0D-9D2704C2FAA4}">
  <dimension ref="A1:Z19"/>
  <sheetViews>
    <sheetView workbookViewId="0">
      <selection sqref="A1:XFD1048576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4.1640625" bestFit="1" customWidth="1"/>
    <col min="4" max="4" width="13" bestFit="1" customWidth="1"/>
    <col min="5" max="5" width="7.1640625" bestFit="1" customWidth="1"/>
    <col min="6" max="6" width="4.1640625" bestFit="1" customWidth="1"/>
    <col min="7" max="7" width="9.6640625" bestFit="1" customWidth="1"/>
    <col min="8" max="8" width="9.83203125" bestFit="1" customWidth="1"/>
    <col min="9" max="9" width="3.1640625" bestFit="1" customWidth="1"/>
    <col min="10" max="10" width="12.33203125" bestFit="1" customWidth="1"/>
    <col min="11" max="11" width="10" bestFit="1" customWidth="1"/>
    <col min="12" max="12" width="3.1640625" hidden="1" customWidth="1"/>
    <col min="13" max="13" width="8.6640625" hidden="1" customWidth="1"/>
    <col min="14" max="14" width="4.1640625" hidden="1" customWidth="1"/>
    <col min="15" max="15" width="12.83203125" hidden="1" customWidth="1"/>
    <col min="16" max="16" width="5.33203125" hidden="1" customWidth="1"/>
    <col min="17" max="17" width="4.1640625" hidden="1" customWidth="1"/>
    <col min="18" max="18" width="9.5" hidden="1" customWidth="1"/>
    <col min="19" max="19" width="7.83203125" hidden="1" customWidth="1"/>
    <col min="20" max="20" width="3.1640625" hidden="1" customWidth="1"/>
    <col min="21" max="23" width="12" hidden="1" customWidth="1"/>
    <col min="24" max="24" width="10" hidden="1" customWidth="1"/>
    <col min="25" max="26" width="13.6640625" hidden="1" customWidth="1"/>
    <col min="27" max="30" width="13.6640625" customWidth="1"/>
    <col min="31" max="31" width="3.1640625" bestFit="1" customWidth="1"/>
    <col min="32" max="32" width="3.5" bestFit="1" customWidth="1"/>
    <col min="33" max="33" width="3.1640625" bestFit="1" customWidth="1"/>
    <col min="34" max="34" width="2.83203125" bestFit="1" customWidth="1"/>
    <col min="35" max="35" width="4.1640625" bestFit="1" customWidth="1"/>
    <col min="36" max="36" width="9.6640625" bestFit="1" customWidth="1"/>
    <col min="37" max="37" width="9.83203125" bestFit="1" customWidth="1"/>
    <col min="38" max="40" width="3.33203125" bestFit="1" customWidth="1"/>
    <col min="41" max="42" width="3.1640625" bestFit="1" customWidth="1"/>
    <col min="43" max="43" width="12.33203125" bestFit="1" customWidth="1"/>
    <col min="44" max="44" width="10" bestFit="1" customWidth="1"/>
  </cols>
  <sheetData>
    <row r="1" spans="1:26" x14ac:dyDescent="0.2">
      <c r="A1" s="3" t="s">
        <v>0</v>
      </c>
      <c r="B1" t="s">
        <v>1</v>
      </c>
    </row>
    <row r="2" spans="1:26" x14ac:dyDescent="0.2">
      <c r="A2" s="3" t="s">
        <v>2</v>
      </c>
      <c r="B2" t="s">
        <v>3</v>
      </c>
    </row>
    <row r="4" spans="1:26" x14ac:dyDescent="0.2">
      <c r="A4" s="3" t="s">
        <v>4</v>
      </c>
      <c r="B4" s="3" t="s">
        <v>5</v>
      </c>
      <c r="C4" s="3"/>
    </row>
    <row r="5" spans="1:26" x14ac:dyDescent="0.2">
      <c r="B5" t="s">
        <v>7</v>
      </c>
      <c r="D5" t="s">
        <v>1491</v>
      </c>
      <c r="E5" t="s">
        <v>8</v>
      </c>
      <c r="G5" t="s">
        <v>1492</v>
      </c>
      <c r="H5" t="s">
        <v>9</v>
      </c>
      <c r="J5" t="s">
        <v>1493</v>
      </c>
      <c r="K5" t="s">
        <v>10</v>
      </c>
      <c r="M5" t="s">
        <v>7</v>
      </c>
      <c r="O5" t="s">
        <v>1491</v>
      </c>
      <c r="P5" t="s">
        <v>8</v>
      </c>
      <c r="R5" t="s">
        <v>1492</v>
      </c>
      <c r="S5" t="s">
        <v>9</v>
      </c>
      <c r="U5" t="s">
        <v>1493</v>
      </c>
      <c r="X5" t="s">
        <v>10</v>
      </c>
    </row>
    <row r="6" spans="1:26" x14ac:dyDescent="0.2">
      <c r="A6" s="3" t="s">
        <v>6</v>
      </c>
      <c r="B6" t="s">
        <v>66</v>
      </c>
      <c r="C6" t="s">
        <v>72</v>
      </c>
      <c r="E6" t="s">
        <v>66</v>
      </c>
      <c r="F6" t="s">
        <v>72</v>
      </c>
      <c r="H6" t="s">
        <v>66</v>
      </c>
      <c r="I6" t="s">
        <v>72</v>
      </c>
      <c r="M6" t="s">
        <v>66</v>
      </c>
      <c r="N6" t="s">
        <v>72</v>
      </c>
      <c r="P6" t="s">
        <v>66</v>
      </c>
      <c r="Q6" t="s">
        <v>72</v>
      </c>
      <c r="S6" t="s">
        <v>66</v>
      </c>
      <c r="T6" t="s">
        <v>72</v>
      </c>
      <c r="V6" t="s">
        <v>66</v>
      </c>
      <c r="W6" t="s">
        <v>72</v>
      </c>
    </row>
    <row r="7" spans="1:26" x14ac:dyDescent="0.2">
      <c r="A7" s="1" t="s">
        <v>11</v>
      </c>
      <c r="B7">
        <v>15</v>
      </c>
      <c r="C7">
        <v>38</v>
      </c>
      <c r="D7">
        <v>53</v>
      </c>
      <c r="E7">
        <v>8</v>
      </c>
      <c r="F7">
        <v>18</v>
      </c>
      <c r="G7">
        <v>26</v>
      </c>
      <c r="H7">
        <v>1</v>
      </c>
      <c r="I7">
        <v>4</v>
      </c>
      <c r="J7">
        <v>5</v>
      </c>
      <c r="K7">
        <v>84</v>
      </c>
      <c r="M7">
        <v>15</v>
      </c>
      <c r="N7">
        <v>38</v>
      </c>
      <c r="O7">
        <v>53</v>
      </c>
      <c r="P7">
        <v>8</v>
      </c>
      <c r="Q7">
        <v>18</v>
      </c>
      <c r="R7">
        <v>26</v>
      </c>
      <c r="S7">
        <v>1</v>
      </c>
      <c r="T7">
        <v>4</v>
      </c>
      <c r="U7">
        <v>5</v>
      </c>
      <c r="V7">
        <f>SUM(M7,P7,S7)</f>
        <v>24</v>
      </c>
      <c r="W7">
        <f>SUM(N7,Q7,T7)</f>
        <v>60</v>
      </c>
      <c r="X7">
        <v>84</v>
      </c>
      <c r="Y7" s="2">
        <f>M7/M$19</f>
        <v>5.8139534883720929E-2</v>
      </c>
      <c r="Z7" s="2">
        <f>N7/N$19</f>
        <v>7.2380952380952379E-2</v>
      </c>
    </row>
    <row r="8" spans="1:26" x14ac:dyDescent="0.2">
      <c r="A8" s="1" t="s">
        <v>12</v>
      </c>
      <c r="B8">
        <v>23</v>
      </c>
      <c r="C8">
        <v>45</v>
      </c>
      <c r="D8">
        <v>68</v>
      </c>
      <c r="E8">
        <v>4</v>
      </c>
      <c r="F8">
        <v>32</v>
      </c>
      <c r="G8">
        <v>36</v>
      </c>
      <c r="I8">
        <v>3</v>
      </c>
      <c r="J8">
        <v>3</v>
      </c>
      <c r="K8">
        <v>107</v>
      </c>
      <c r="M8">
        <v>23</v>
      </c>
      <c r="N8">
        <v>45</v>
      </c>
      <c r="O8">
        <v>68</v>
      </c>
      <c r="P8">
        <v>4</v>
      </c>
      <c r="Q8">
        <v>32</v>
      </c>
      <c r="R8">
        <v>36</v>
      </c>
      <c r="T8">
        <v>3</v>
      </c>
      <c r="U8">
        <v>3</v>
      </c>
      <c r="V8">
        <f t="shared" ref="V8:W19" si="0">SUM(M8,P8,S8)</f>
        <v>27</v>
      </c>
      <c r="W8">
        <f t="shared" si="0"/>
        <v>80</v>
      </c>
      <c r="X8">
        <v>107</v>
      </c>
      <c r="Y8" s="2">
        <f t="shared" ref="Y8:Z18" si="1">M8/M$19</f>
        <v>8.9147286821705432E-2</v>
      </c>
      <c r="Z8" s="2">
        <f t="shared" si="1"/>
        <v>8.5714285714285715E-2</v>
      </c>
    </row>
    <row r="9" spans="1:26" x14ac:dyDescent="0.2">
      <c r="A9" s="1" t="s">
        <v>13</v>
      </c>
      <c r="B9">
        <v>18</v>
      </c>
      <c r="C9">
        <v>32</v>
      </c>
      <c r="D9">
        <v>50</v>
      </c>
      <c r="E9">
        <v>6</v>
      </c>
      <c r="F9">
        <v>22</v>
      </c>
      <c r="G9">
        <v>28</v>
      </c>
      <c r="I9">
        <v>3</v>
      </c>
      <c r="J9">
        <v>3</v>
      </c>
      <c r="K9">
        <v>81</v>
      </c>
      <c r="M9">
        <v>18</v>
      </c>
      <c r="N9">
        <v>32</v>
      </c>
      <c r="O9">
        <v>50</v>
      </c>
      <c r="P9">
        <v>6</v>
      </c>
      <c r="Q9">
        <v>22</v>
      </c>
      <c r="R9">
        <v>28</v>
      </c>
      <c r="T9">
        <v>3</v>
      </c>
      <c r="U9">
        <v>3</v>
      </c>
      <c r="V9">
        <f t="shared" si="0"/>
        <v>24</v>
      </c>
      <c r="W9">
        <f t="shared" si="0"/>
        <v>57</v>
      </c>
      <c r="X9">
        <v>81</v>
      </c>
      <c r="Y9" s="2">
        <f t="shared" si="1"/>
        <v>6.9767441860465115E-2</v>
      </c>
      <c r="Z9" s="2">
        <f t="shared" si="1"/>
        <v>6.0952380952380952E-2</v>
      </c>
    </row>
    <row r="10" spans="1:26" x14ac:dyDescent="0.2">
      <c r="A10" s="1" t="s">
        <v>14</v>
      </c>
      <c r="B10">
        <v>28</v>
      </c>
      <c r="C10">
        <v>39</v>
      </c>
      <c r="D10">
        <v>67</v>
      </c>
      <c r="E10">
        <v>11</v>
      </c>
      <c r="F10">
        <v>28</v>
      </c>
      <c r="G10">
        <v>39</v>
      </c>
      <c r="I10">
        <v>2</v>
      </c>
      <c r="J10">
        <v>2</v>
      </c>
      <c r="K10">
        <v>108</v>
      </c>
      <c r="M10">
        <v>28</v>
      </c>
      <c r="N10">
        <v>39</v>
      </c>
      <c r="O10">
        <v>67</v>
      </c>
      <c r="P10">
        <v>11</v>
      </c>
      <c r="Q10">
        <v>28</v>
      </c>
      <c r="R10">
        <v>39</v>
      </c>
      <c r="T10">
        <v>2</v>
      </c>
      <c r="U10">
        <v>2</v>
      </c>
      <c r="V10">
        <f t="shared" si="0"/>
        <v>39</v>
      </c>
      <c r="W10">
        <f t="shared" si="0"/>
        <v>69</v>
      </c>
      <c r="X10">
        <v>108</v>
      </c>
      <c r="Y10" s="2">
        <f t="shared" si="1"/>
        <v>0.10852713178294573</v>
      </c>
      <c r="Z10" s="2">
        <f t="shared" si="1"/>
        <v>7.4285714285714288E-2</v>
      </c>
    </row>
    <row r="11" spans="1:26" x14ac:dyDescent="0.2">
      <c r="A11" s="1" t="s">
        <v>15</v>
      </c>
      <c r="B11">
        <v>39</v>
      </c>
      <c r="C11">
        <v>65</v>
      </c>
      <c r="D11">
        <v>104</v>
      </c>
      <c r="E11">
        <v>16</v>
      </c>
      <c r="F11">
        <v>29</v>
      </c>
      <c r="G11">
        <v>45</v>
      </c>
      <c r="H11">
        <v>1</v>
      </c>
      <c r="I11">
        <v>2</v>
      </c>
      <c r="J11">
        <v>3</v>
      </c>
      <c r="K11">
        <v>152</v>
      </c>
      <c r="M11">
        <v>39</v>
      </c>
      <c r="N11">
        <v>65</v>
      </c>
      <c r="O11">
        <v>104</v>
      </c>
      <c r="P11">
        <v>16</v>
      </c>
      <c r="Q11">
        <v>29</v>
      </c>
      <c r="R11">
        <v>45</v>
      </c>
      <c r="S11">
        <v>1</v>
      </c>
      <c r="T11">
        <v>2</v>
      </c>
      <c r="U11">
        <v>3</v>
      </c>
      <c r="V11">
        <f t="shared" si="0"/>
        <v>56</v>
      </c>
      <c r="W11">
        <f t="shared" si="0"/>
        <v>96</v>
      </c>
      <c r="X11">
        <v>152</v>
      </c>
      <c r="Y11" s="2">
        <f t="shared" si="1"/>
        <v>0.15116279069767441</v>
      </c>
      <c r="Z11" s="2">
        <f t="shared" si="1"/>
        <v>0.12380952380952381</v>
      </c>
    </row>
    <row r="12" spans="1:26" x14ac:dyDescent="0.2">
      <c r="A12" s="1" t="s">
        <v>16</v>
      </c>
      <c r="B12">
        <v>38</v>
      </c>
      <c r="C12">
        <v>59</v>
      </c>
      <c r="D12">
        <v>97</v>
      </c>
      <c r="E12">
        <v>8</v>
      </c>
      <c r="F12">
        <v>36</v>
      </c>
      <c r="G12">
        <v>44</v>
      </c>
      <c r="H12">
        <v>1</v>
      </c>
      <c r="I12">
        <v>3</v>
      </c>
      <c r="J12">
        <v>4</v>
      </c>
      <c r="K12">
        <v>145</v>
      </c>
      <c r="M12">
        <v>38</v>
      </c>
      <c r="N12">
        <v>59</v>
      </c>
      <c r="O12">
        <v>97</v>
      </c>
      <c r="P12">
        <v>8</v>
      </c>
      <c r="Q12">
        <v>36</v>
      </c>
      <c r="R12">
        <v>44</v>
      </c>
      <c r="S12">
        <v>1</v>
      </c>
      <c r="T12">
        <v>3</v>
      </c>
      <c r="U12">
        <v>4</v>
      </c>
      <c r="V12">
        <f t="shared" si="0"/>
        <v>47</v>
      </c>
      <c r="W12">
        <f t="shared" si="0"/>
        <v>98</v>
      </c>
      <c r="X12">
        <v>145</v>
      </c>
      <c r="Y12" s="2">
        <f t="shared" si="1"/>
        <v>0.14728682170542637</v>
      </c>
      <c r="Z12" s="2">
        <f t="shared" si="1"/>
        <v>0.11238095238095239</v>
      </c>
    </row>
    <row r="13" spans="1:26" x14ac:dyDescent="0.2">
      <c r="A13" s="1" t="s">
        <v>17</v>
      </c>
      <c r="B13">
        <v>29</v>
      </c>
      <c r="C13">
        <v>55</v>
      </c>
      <c r="D13">
        <v>84</v>
      </c>
      <c r="E13">
        <v>8</v>
      </c>
      <c r="F13">
        <v>38</v>
      </c>
      <c r="G13">
        <v>46</v>
      </c>
      <c r="K13">
        <v>130</v>
      </c>
      <c r="M13">
        <v>29</v>
      </c>
      <c r="N13">
        <v>55</v>
      </c>
      <c r="O13">
        <v>84</v>
      </c>
      <c r="P13">
        <v>8</v>
      </c>
      <c r="Q13">
        <v>38</v>
      </c>
      <c r="R13">
        <v>46</v>
      </c>
      <c r="V13">
        <f t="shared" si="0"/>
        <v>37</v>
      </c>
      <c r="W13">
        <f t="shared" si="0"/>
        <v>93</v>
      </c>
      <c r="X13">
        <v>130</v>
      </c>
      <c r="Y13" s="2">
        <f t="shared" si="1"/>
        <v>0.1124031007751938</v>
      </c>
      <c r="Z13" s="2">
        <f t="shared" si="1"/>
        <v>0.10476190476190476</v>
      </c>
    </row>
    <row r="14" spans="1:26" x14ac:dyDescent="0.2">
      <c r="A14" s="1" t="s">
        <v>18</v>
      </c>
      <c r="B14">
        <v>17</v>
      </c>
      <c r="C14">
        <v>50</v>
      </c>
      <c r="D14">
        <v>67</v>
      </c>
      <c r="E14">
        <v>6</v>
      </c>
      <c r="F14">
        <v>38</v>
      </c>
      <c r="G14">
        <v>44</v>
      </c>
      <c r="H14">
        <v>2</v>
      </c>
      <c r="I14">
        <v>2</v>
      </c>
      <c r="J14">
        <v>4</v>
      </c>
      <c r="K14">
        <v>115</v>
      </c>
      <c r="M14">
        <v>17</v>
      </c>
      <c r="N14">
        <v>50</v>
      </c>
      <c r="O14">
        <v>67</v>
      </c>
      <c r="P14">
        <v>6</v>
      </c>
      <c r="Q14">
        <v>38</v>
      </c>
      <c r="R14">
        <v>44</v>
      </c>
      <c r="S14">
        <v>2</v>
      </c>
      <c r="T14">
        <v>2</v>
      </c>
      <c r="U14">
        <v>4</v>
      </c>
      <c r="V14">
        <f t="shared" si="0"/>
        <v>25</v>
      </c>
      <c r="W14">
        <f t="shared" si="0"/>
        <v>90</v>
      </c>
      <c r="X14">
        <v>115</v>
      </c>
      <c r="Y14" s="2">
        <f t="shared" si="1"/>
        <v>6.589147286821706E-2</v>
      </c>
      <c r="Z14" s="2">
        <f t="shared" si="1"/>
        <v>9.5238095238095233E-2</v>
      </c>
    </row>
    <row r="15" spans="1:26" x14ac:dyDescent="0.2">
      <c r="A15" s="1" t="s">
        <v>19</v>
      </c>
      <c r="B15">
        <v>14</v>
      </c>
      <c r="C15">
        <v>41</v>
      </c>
      <c r="D15">
        <v>55</v>
      </c>
      <c r="E15">
        <v>3</v>
      </c>
      <c r="F15">
        <v>28</v>
      </c>
      <c r="G15">
        <v>31</v>
      </c>
      <c r="I15">
        <v>3</v>
      </c>
      <c r="J15">
        <v>3</v>
      </c>
      <c r="K15">
        <v>89</v>
      </c>
      <c r="M15">
        <v>14</v>
      </c>
      <c r="N15">
        <v>41</v>
      </c>
      <c r="O15">
        <v>55</v>
      </c>
      <c r="P15">
        <v>3</v>
      </c>
      <c r="Q15">
        <v>28</v>
      </c>
      <c r="R15">
        <v>31</v>
      </c>
      <c r="T15">
        <v>3</v>
      </c>
      <c r="U15">
        <v>3</v>
      </c>
      <c r="V15">
        <f t="shared" si="0"/>
        <v>17</v>
      </c>
      <c r="W15">
        <f t="shared" si="0"/>
        <v>72</v>
      </c>
      <c r="X15">
        <v>89</v>
      </c>
      <c r="Y15" s="2">
        <f t="shared" si="1"/>
        <v>5.4263565891472867E-2</v>
      </c>
      <c r="Z15" s="2">
        <f t="shared" si="1"/>
        <v>7.8095238095238093E-2</v>
      </c>
    </row>
    <row r="16" spans="1:26" x14ac:dyDescent="0.2">
      <c r="A16" s="1" t="s">
        <v>20</v>
      </c>
      <c r="B16">
        <v>14</v>
      </c>
      <c r="C16">
        <v>44</v>
      </c>
      <c r="D16">
        <v>58</v>
      </c>
      <c r="E16">
        <v>10</v>
      </c>
      <c r="F16">
        <v>36</v>
      </c>
      <c r="G16">
        <v>46</v>
      </c>
      <c r="K16">
        <v>104</v>
      </c>
      <c r="M16">
        <v>14</v>
      </c>
      <c r="N16">
        <v>44</v>
      </c>
      <c r="O16">
        <v>58</v>
      </c>
      <c r="P16">
        <v>10</v>
      </c>
      <c r="Q16">
        <v>36</v>
      </c>
      <c r="R16">
        <v>46</v>
      </c>
      <c r="V16">
        <f t="shared" si="0"/>
        <v>24</v>
      </c>
      <c r="W16">
        <f t="shared" si="0"/>
        <v>80</v>
      </c>
      <c r="X16">
        <v>104</v>
      </c>
      <c r="Y16" s="2">
        <f>M16/M$19</f>
        <v>5.4263565891472867E-2</v>
      </c>
      <c r="Z16" s="2">
        <f t="shared" si="1"/>
        <v>8.3809523809523806E-2</v>
      </c>
    </row>
    <row r="17" spans="1:26" x14ac:dyDescent="0.2">
      <c r="A17" s="1" t="s">
        <v>21</v>
      </c>
      <c r="B17">
        <v>15</v>
      </c>
      <c r="C17">
        <v>30</v>
      </c>
      <c r="D17">
        <v>45</v>
      </c>
      <c r="E17">
        <v>4</v>
      </c>
      <c r="F17">
        <v>17</v>
      </c>
      <c r="G17">
        <v>21</v>
      </c>
      <c r="I17">
        <v>2</v>
      </c>
      <c r="J17">
        <v>2</v>
      </c>
      <c r="K17">
        <v>68</v>
      </c>
      <c r="M17">
        <v>15</v>
      </c>
      <c r="N17">
        <v>30</v>
      </c>
      <c r="O17">
        <v>45</v>
      </c>
      <c r="P17">
        <v>4</v>
      </c>
      <c r="Q17">
        <v>17</v>
      </c>
      <c r="R17">
        <v>21</v>
      </c>
      <c r="T17">
        <v>2</v>
      </c>
      <c r="U17">
        <v>2</v>
      </c>
      <c r="V17">
        <f t="shared" si="0"/>
        <v>19</v>
      </c>
      <c r="W17">
        <f t="shared" si="0"/>
        <v>49</v>
      </c>
      <c r="X17">
        <v>68</v>
      </c>
      <c r="Y17" s="2">
        <f t="shared" si="1"/>
        <v>5.8139534883720929E-2</v>
      </c>
      <c r="Z17" s="2">
        <f t="shared" si="1"/>
        <v>5.7142857142857141E-2</v>
      </c>
    </row>
    <row r="18" spans="1:26" x14ac:dyDescent="0.2">
      <c r="A18" s="1" t="s">
        <v>22</v>
      </c>
      <c r="B18">
        <v>8</v>
      </c>
      <c r="C18">
        <v>27</v>
      </c>
      <c r="D18">
        <v>35</v>
      </c>
      <c r="E18">
        <v>5</v>
      </c>
      <c r="F18">
        <v>27</v>
      </c>
      <c r="G18">
        <v>32</v>
      </c>
      <c r="H18">
        <v>1</v>
      </c>
      <c r="I18">
        <v>2</v>
      </c>
      <c r="J18">
        <v>3</v>
      </c>
      <c r="K18">
        <v>70</v>
      </c>
      <c r="M18">
        <v>8</v>
      </c>
      <c r="N18">
        <v>27</v>
      </c>
      <c r="O18">
        <v>35</v>
      </c>
      <c r="P18">
        <v>5</v>
      </c>
      <c r="Q18">
        <v>27</v>
      </c>
      <c r="R18">
        <v>32</v>
      </c>
      <c r="S18">
        <v>1</v>
      </c>
      <c r="T18">
        <v>2</v>
      </c>
      <c r="U18">
        <v>3</v>
      </c>
      <c r="V18">
        <f t="shared" si="0"/>
        <v>14</v>
      </c>
      <c r="W18">
        <f t="shared" si="0"/>
        <v>56</v>
      </c>
      <c r="X18">
        <v>70</v>
      </c>
      <c r="Y18" s="2">
        <f t="shared" si="1"/>
        <v>3.1007751937984496E-2</v>
      </c>
      <c r="Z18" s="2">
        <f t="shared" si="1"/>
        <v>5.1428571428571428E-2</v>
      </c>
    </row>
    <row r="19" spans="1:26" x14ac:dyDescent="0.2">
      <c r="A19" s="1" t="s">
        <v>10</v>
      </c>
      <c r="B19">
        <v>258</v>
      </c>
      <c r="C19">
        <v>525</v>
      </c>
      <c r="D19">
        <v>783</v>
      </c>
      <c r="E19">
        <v>89</v>
      </c>
      <c r="F19">
        <v>349</v>
      </c>
      <c r="G19">
        <v>438</v>
      </c>
      <c r="H19">
        <v>6</v>
      </c>
      <c r="I19">
        <v>26</v>
      </c>
      <c r="J19">
        <v>32</v>
      </c>
      <c r="K19">
        <v>1253</v>
      </c>
      <c r="M19">
        <v>258</v>
      </c>
      <c r="N19">
        <v>525</v>
      </c>
      <c r="O19">
        <v>783</v>
      </c>
      <c r="P19">
        <v>89</v>
      </c>
      <c r="Q19">
        <v>349</v>
      </c>
      <c r="R19">
        <v>438</v>
      </c>
      <c r="S19">
        <v>6</v>
      </c>
      <c r="T19">
        <v>26</v>
      </c>
      <c r="U19">
        <v>32</v>
      </c>
      <c r="V19">
        <f t="shared" si="0"/>
        <v>353</v>
      </c>
      <c r="W19">
        <f t="shared" si="0"/>
        <v>900</v>
      </c>
      <c r="X19">
        <v>1253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E492C-CFEF-144E-B44C-3F6D225FCE33}">
  <dimension ref="A1:J47"/>
  <sheetViews>
    <sheetView workbookViewId="0">
      <selection sqref="A1:XFD1048576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9" width="10" hidden="1" customWidth="1"/>
    <col min="10" max="10" width="17" bestFit="1" customWidth="1"/>
  </cols>
  <sheetData>
    <row r="1" spans="1:10" x14ac:dyDescent="0.2">
      <c r="A1" s="3" t="s">
        <v>0</v>
      </c>
      <c r="B1" t="s">
        <v>1</v>
      </c>
    </row>
    <row r="2" spans="1:10" x14ac:dyDescent="0.2">
      <c r="A2" s="3" t="s">
        <v>59</v>
      </c>
      <c r="B2" t="s">
        <v>69</v>
      </c>
    </row>
    <row r="4" spans="1:10" x14ac:dyDescent="0.2">
      <c r="A4" s="3" t="s">
        <v>4</v>
      </c>
      <c r="B4" s="3" t="s">
        <v>5</v>
      </c>
      <c r="J4" s="15"/>
    </row>
    <row r="5" spans="1:10" x14ac:dyDescent="0.2">
      <c r="A5" s="3" t="s">
        <v>6</v>
      </c>
      <c r="B5" t="s">
        <v>8</v>
      </c>
      <c r="C5" t="s">
        <v>1478</v>
      </c>
      <c r="D5" t="s">
        <v>7</v>
      </c>
      <c r="E5" t="s">
        <v>10</v>
      </c>
      <c r="H5" t="s">
        <v>7</v>
      </c>
      <c r="I5" t="s">
        <v>10</v>
      </c>
      <c r="J5" s="15" t="s">
        <v>1488</v>
      </c>
    </row>
    <row r="6" spans="1:10" x14ac:dyDescent="0.2">
      <c r="A6" s="1" t="s">
        <v>66</v>
      </c>
      <c r="B6">
        <v>70</v>
      </c>
      <c r="C6">
        <v>6</v>
      </c>
      <c r="D6">
        <v>238</v>
      </c>
      <c r="E6">
        <v>314</v>
      </c>
      <c r="H6" s="18">
        <v>238</v>
      </c>
      <c r="I6" s="18">
        <v>314</v>
      </c>
      <c r="J6" s="2">
        <f>H6/I6</f>
        <v>0.7579617834394905</v>
      </c>
    </row>
    <row r="7" spans="1:10" x14ac:dyDescent="0.2">
      <c r="A7" s="1" t="s">
        <v>72</v>
      </c>
      <c r="B7">
        <v>250</v>
      </c>
      <c r="C7">
        <v>9</v>
      </c>
      <c r="D7">
        <v>412</v>
      </c>
      <c r="E7">
        <v>671</v>
      </c>
      <c r="H7" s="18">
        <v>412</v>
      </c>
      <c r="I7" s="18">
        <v>671</v>
      </c>
      <c r="J7" s="2">
        <f t="shared" ref="J7:J8" si="0">H7/I7</f>
        <v>0.61400894187779431</v>
      </c>
    </row>
    <row r="8" spans="1:10" x14ac:dyDescent="0.2">
      <c r="A8" s="1" t="s">
        <v>10</v>
      </c>
      <c r="B8">
        <v>320</v>
      </c>
      <c r="C8">
        <v>15</v>
      </c>
      <c r="D8">
        <v>650</v>
      </c>
      <c r="E8">
        <v>985</v>
      </c>
      <c r="H8" s="18">
        <f>SUM(H6:H7)</f>
        <v>650</v>
      </c>
      <c r="I8" s="18">
        <f>SUM(I6:I7)</f>
        <v>985</v>
      </c>
      <c r="J8" s="21">
        <f t="shared" si="0"/>
        <v>0.65989847715736039</v>
      </c>
    </row>
    <row r="9" spans="1:10" x14ac:dyDescent="0.2">
      <c r="J9" s="2"/>
    </row>
    <row r="10" spans="1:10" x14ac:dyDescent="0.2">
      <c r="J10" s="19"/>
    </row>
    <row r="11" spans="1:10" x14ac:dyDescent="0.2">
      <c r="J11" s="19"/>
    </row>
    <row r="12" spans="1:10" x14ac:dyDescent="0.2">
      <c r="J12" s="19"/>
    </row>
    <row r="13" spans="1:10" x14ac:dyDescent="0.2">
      <c r="J13" s="19"/>
    </row>
    <row r="14" spans="1:10" x14ac:dyDescent="0.2">
      <c r="J14" s="19"/>
    </row>
    <row r="15" spans="1:10" x14ac:dyDescent="0.2">
      <c r="J15" s="19"/>
    </row>
    <row r="16" spans="1:10" x14ac:dyDescent="0.2">
      <c r="J16" s="19"/>
    </row>
    <row r="17" spans="10:10" x14ac:dyDescent="0.2">
      <c r="J17" s="19"/>
    </row>
    <row r="18" spans="10:10" x14ac:dyDescent="0.2">
      <c r="J18" s="19"/>
    </row>
    <row r="19" spans="10:10" x14ac:dyDescent="0.2">
      <c r="J19" s="19"/>
    </row>
    <row r="20" spans="10:10" x14ac:dyDescent="0.2">
      <c r="J20" s="19"/>
    </row>
    <row r="21" spans="10:10" x14ac:dyDescent="0.2">
      <c r="J21" s="19"/>
    </row>
    <row r="22" spans="10:10" x14ac:dyDescent="0.2">
      <c r="J22" s="19"/>
    </row>
    <row r="23" spans="10:10" x14ac:dyDescent="0.2">
      <c r="J23" s="19"/>
    </row>
    <row r="24" spans="10:10" x14ac:dyDescent="0.2">
      <c r="J24" s="19"/>
    </row>
    <row r="25" spans="10:10" x14ac:dyDescent="0.2">
      <c r="J25" s="19"/>
    </row>
    <row r="26" spans="10:10" x14ac:dyDescent="0.2">
      <c r="J26" s="19"/>
    </row>
    <row r="27" spans="10:10" x14ac:dyDescent="0.2">
      <c r="J27" s="19"/>
    </row>
    <row r="28" spans="10:10" x14ac:dyDescent="0.2">
      <c r="J28" s="19"/>
    </row>
    <row r="29" spans="10:10" x14ac:dyDescent="0.2">
      <c r="J29" s="19"/>
    </row>
    <row r="30" spans="10:10" x14ac:dyDescent="0.2">
      <c r="J30" s="19"/>
    </row>
    <row r="31" spans="10:10" x14ac:dyDescent="0.2">
      <c r="J31" s="19"/>
    </row>
    <row r="32" spans="10:10" x14ac:dyDescent="0.2">
      <c r="J32" s="19"/>
    </row>
    <row r="33" spans="10:10" x14ac:dyDescent="0.2">
      <c r="J33" s="19"/>
    </row>
    <row r="34" spans="10:10" x14ac:dyDescent="0.2">
      <c r="J34" s="19"/>
    </row>
    <row r="35" spans="10:10" x14ac:dyDescent="0.2">
      <c r="J35" s="19"/>
    </row>
    <row r="36" spans="10:10" x14ac:dyDescent="0.2">
      <c r="J36" s="19"/>
    </row>
    <row r="37" spans="10:10" x14ac:dyDescent="0.2">
      <c r="J37" s="19"/>
    </row>
    <row r="38" spans="10:10" x14ac:dyDescent="0.2">
      <c r="J38" s="19"/>
    </row>
    <row r="39" spans="10:10" x14ac:dyDescent="0.2">
      <c r="J39" s="19"/>
    </row>
    <row r="40" spans="10:10" x14ac:dyDescent="0.2">
      <c r="J40" s="19"/>
    </row>
    <row r="41" spans="10:10" x14ac:dyDescent="0.2">
      <c r="J41" s="19"/>
    </row>
    <row r="42" spans="10:10" x14ac:dyDescent="0.2">
      <c r="J42" s="19"/>
    </row>
    <row r="43" spans="10:10" x14ac:dyDescent="0.2">
      <c r="J43" s="19"/>
    </row>
    <row r="44" spans="10:10" x14ac:dyDescent="0.2">
      <c r="J44" s="19"/>
    </row>
    <row r="45" spans="10:10" x14ac:dyDescent="0.2">
      <c r="J45" s="19"/>
    </row>
    <row r="46" spans="10:10" x14ac:dyDescent="0.2">
      <c r="J46" s="19"/>
    </row>
    <row r="47" spans="10:10" x14ac:dyDescent="0.2">
      <c r="J47" s="2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742C-993D-6B4A-885C-6139BE1AEEE1}">
  <dimension ref="A1:J18"/>
  <sheetViews>
    <sheetView workbookViewId="0">
      <selection sqref="A1:XFD1048576"/>
    </sheetView>
  </sheetViews>
  <sheetFormatPr baseColWidth="10" defaultRowHeight="16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3" t="s">
        <v>0</v>
      </c>
      <c r="B1" t="s">
        <v>1</v>
      </c>
    </row>
    <row r="2" spans="1:10" x14ac:dyDescent="0.2">
      <c r="A2" s="3" t="s">
        <v>59</v>
      </c>
      <c r="B2" t="s">
        <v>69</v>
      </c>
    </row>
    <row r="4" spans="1:10" x14ac:dyDescent="0.2">
      <c r="A4" s="3" t="s">
        <v>4</v>
      </c>
      <c r="B4" s="3" t="s">
        <v>5</v>
      </c>
    </row>
    <row r="5" spans="1:10" x14ac:dyDescent="0.2">
      <c r="A5" s="3" t="s">
        <v>6</v>
      </c>
      <c r="B5" t="s">
        <v>8</v>
      </c>
      <c r="C5" t="s">
        <v>7</v>
      </c>
      <c r="D5" t="s">
        <v>10</v>
      </c>
    </row>
    <row r="6" spans="1:10" x14ac:dyDescent="0.2">
      <c r="A6" s="1" t="s">
        <v>11</v>
      </c>
      <c r="B6">
        <v>20</v>
      </c>
      <c r="C6">
        <v>43</v>
      </c>
      <c r="D6">
        <v>63</v>
      </c>
      <c r="I6" s="2"/>
      <c r="J6" s="2"/>
    </row>
    <row r="7" spans="1:10" x14ac:dyDescent="0.2">
      <c r="A7" s="1" t="s">
        <v>12</v>
      </c>
      <c r="B7">
        <v>30</v>
      </c>
      <c r="C7">
        <v>60</v>
      </c>
      <c r="D7">
        <v>90</v>
      </c>
      <c r="I7" s="2"/>
      <c r="J7" s="2"/>
    </row>
    <row r="8" spans="1:10" x14ac:dyDescent="0.2">
      <c r="A8" s="1" t="s">
        <v>13</v>
      </c>
      <c r="B8">
        <v>21</v>
      </c>
      <c r="C8">
        <v>46</v>
      </c>
      <c r="D8">
        <v>67</v>
      </c>
      <c r="I8" s="2"/>
      <c r="J8" s="2"/>
    </row>
    <row r="9" spans="1:10" x14ac:dyDescent="0.2">
      <c r="A9" s="1" t="s">
        <v>14</v>
      </c>
      <c r="B9">
        <v>29</v>
      </c>
      <c r="C9">
        <v>57</v>
      </c>
      <c r="D9">
        <v>86</v>
      </c>
      <c r="I9" s="2"/>
      <c r="J9" s="2"/>
    </row>
    <row r="10" spans="1:10" x14ac:dyDescent="0.2">
      <c r="A10" s="1" t="s">
        <v>15</v>
      </c>
      <c r="B10">
        <v>42</v>
      </c>
      <c r="C10">
        <v>93</v>
      </c>
      <c r="D10">
        <v>135</v>
      </c>
      <c r="I10" s="2"/>
      <c r="J10" s="2"/>
    </row>
    <row r="11" spans="1:10" x14ac:dyDescent="0.2">
      <c r="A11" s="1" t="s">
        <v>16</v>
      </c>
      <c r="B11">
        <v>35</v>
      </c>
      <c r="C11">
        <v>83</v>
      </c>
      <c r="D11">
        <v>118</v>
      </c>
      <c r="I11" s="2"/>
      <c r="J11" s="2"/>
    </row>
    <row r="12" spans="1:10" x14ac:dyDescent="0.2">
      <c r="A12" s="1" t="s">
        <v>17</v>
      </c>
      <c r="B12">
        <v>37</v>
      </c>
      <c r="C12">
        <v>75</v>
      </c>
      <c r="D12">
        <v>112</v>
      </c>
      <c r="I12" s="2"/>
      <c r="J12" s="2"/>
    </row>
    <row r="13" spans="1:10" x14ac:dyDescent="0.2">
      <c r="A13" s="1" t="s">
        <v>18</v>
      </c>
      <c r="B13">
        <v>30</v>
      </c>
      <c r="C13">
        <v>62</v>
      </c>
      <c r="D13">
        <v>92</v>
      </c>
      <c r="I13" s="2"/>
      <c r="J13" s="2"/>
    </row>
    <row r="14" spans="1:10" x14ac:dyDescent="0.2">
      <c r="A14" s="1" t="s">
        <v>19</v>
      </c>
      <c r="B14">
        <v>24</v>
      </c>
      <c r="C14">
        <v>46</v>
      </c>
      <c r="D14">
        <v>70</v>
      </c>
      <c r="I14" s="2"/>
      <c r="J14" s="2"/>
    </row>
    <row r="15" spans="1:10" x14ac:dyDescent="0.2">
      <c r="A15" s="1" t="s">
        <v>20</v>
      </c>
      <c r="B15">
        <v>35</v>
      </c>
      <c r="C15">
        <v>55</v>
      </c>
      <c r="D15">
        <v>90</v>
      </c>
      <c r="I15" s="2"/>
      <c r="J15" s="2"/>
    </row>
    <row r="16" spans="1:10" x14ac:dyDescent="0.2">
      <c r="A16" s="1" t="s">
        <v>21</v>
      </c>
      <c r="B16">
        <v>21</v>
      </c>
      <c r="C16">
        <v>47</v>
      </c>
      <c r="D16">
        <v>68</v>
      </c>
      <c r="I16" s="2"/>
      <c r="J16" s="2"/>
    </row>
    <row r="17" spans="1:10" x14ac:dyDescent="0.2">
      <c r="A17" s="1" t="s">
        <v>22</v>
      </c>
      <c r="B17">
        <v>29</v>
      </c>
      <c r="C17">
        <v>27</v>
      </c>
      <c r="D17">
        <v>56</v>
      </c>
      <c r="I17" s="2"/>
      <c r="J17" s="2"/>
    </row>
    <row r="18" spans="1:10" x14ac:dyDescent="0.2">
      <c r="A18" s="22" t="s">
        <v>10</v>
      </c>
      <c r="B18">
        <v>353</v>
      </c>
      <c r="C18">
        <v>694</v>
      </c>
      <c r="D18">
        <v>1047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44D5-035A-A441-805F-8AD30ADED9BA}">
  <dimension ref="A1:F6"/>
  <sheetViews>
    <sheetView workbookViewId="0">
      <selection sqref="A1:XFD1048576"/>
    </sheetView>
  </sheetViews>
  <sheetFormatPr baseColWidth="10" defaultRowHeight="16" x14ac:dyDescent="0.2"/>
  <cols>
    <col min="1" max="1" width="28.6640625" bestFit="1" customWidth="1"/>
    <col min="2" max="2" width="39.33203125" style="11" bestFit="1" customWidth="1"/>
    <col min="3" max="3" width="9.83203125" style="27" bestFit="1" customWidth="1"/>
    <col min="4" max="4" width="10.83203125" style="27"/>
    <col min="5" max="5" width="15" bestFit="1" customWidth="1"/>
  </cols>
  <sheetData>
    <row r="1" spans="1:6" s="4" customFormat="1" x14ac:dyDescent="0.2">
      <c r="A1" s="4" t="s">
        <v>1494</v>
      </c>
      <c r="B1" s="23" t="s">
        <v>1495</v>
      </c>
      <c r="C1" s="24" t="s">
        <v>23</v>
      </c>
      <c r="D1" s="24" t="s">
        <v>1496</v>
      </c>
      <c r="E1" s="4" t="s">
        <v>58</v>
      </c>
      <c r="F1" s="4" t="s">
        <v>1497</v>
      </c>
    </row>
    <row r="2" spans="1:6" ht="51" x14ac:dyDescent="0.2">
      <c r="A2" t="s">
        <v>937</v>
      </c>
      <c r="B2" s="11" t="str">
        <f>VLOOKUP($A2,data,2,FALSE)</f>
        <v>Help us get actor-writer Ian Bonar's debut play - a hilarious, heartbreaking story of grief and loss - to the 2016 Edinburgh Fringe.</v>
      </c>
      <c r="C2" s="25">
        <f>VLOOKUP($A2,data,3,FALSE)</f>
        <v>2000</v>
      </c>
      <c r="D2" s="25">
        <f>VLOOKUP($A2,data,4,FALSE)</f>
        <v>2020</v>
      </c>
      <c r="E2" s="25">
        <f>VLOOKUP($A2,data,15,FALSE)</f>
        <v>51.79</v>
      </c>
      <c r="F2" s="26">
        <f>VLOOKUP($A2,data,11,FALSE)</f>
        <v>39</v>
      </c>
    </row>
    <row r="3" spans="1:6" ht="51" x14ac:dyDescent="0.2">
      <c r="A3" t="s">
        <v>1226</v>
      </c>
      <c r="B3" s="11" t="str">
        <f>VLOOKUP($A3,data,2,FALSE)</f>
        <v>The play yet to be described as "A surefire Edinburgh Fringe Festival Cult Hit". Coming to the Underbelly, Edinburgh, 5th-30th August.</v>
      </c>
      <c r="C3" s="25">
        <f>VLOOKUP($A3,data,3,FALSE)</f>
        <v>2000</v>
      </c>
      <c r="D3" s="25">
        <f>VLOOKUP($A3,data,4,FALSE)</f>
        <v>2020</v>
      </c>
      <c r="E3" s="25">
        <f>VLOOKUP($A3,data,15,FALSE)</f>
        <v>36.07</v>
      </c>
      <c r="F3" s="26">
        <f>VLOOKUP($A3,data,11,FALSE)</f>
        <v>56</v>
      </c>
    </row>
    <row r="4" spans="1:6" ht="68" x14ac:dyDescent="0.2">
      <c r="A4" t="s">
        <v>378</v>
      </c>
      <c r="B4" s="11" t="str">
        <f>VLOOKUP($A4,data,2,FALSE)</f>
        <v>Cutting Off Kate Bush is a one-woman show written &amp; performed by Lucy Benson-Brown, premiering at the Edinburgh Fringe Festival 2014</v>
      </c>
      <c r="C4" s="25">
        <f>VLOOKUP($A4,data,3,FALSE)</f>
        <v>1500</v>
      </c>
      <c r="D4" s="25">
        <f>VLOOKUP($A4,data,4,FALSE)</f>
        <v>2576</v>
      </c>
      <c r="E4" s="25">
        <f>VLOOKUP($A4,data,15,FALSE)</f>
        <v>33.03</v>
      </c>
      <c r="F4" s="26">
        <f>VLOOKUP($A4,data,11,FALSE)</f>
        <v>78</v>
      </c>
    </row>
    <row r="5" spans="1:6" ht="51" x14ac:dyDescent="0.2">
      <c r="A5" t="s">
        <v>645</v>
      </c>
      <c r="B5" s="11" t="str">
        <f>VLOOKUP($A5,data,2,FALSE)</f>
        <v>Jestia and Raedon is a brand new romantic comedy play going to the Edinburgh Fringe Festival this summer.</v>
      </c>
      <c r="C5" s="25">
        <f>VLOOKUP($A5,data,3,FALSE)</f>
        <v>1000</v>
      </c>
      <c r="D5" s="25">
        <f>VLOOKUP($A5,data,4,FALSE)</f>
        <v>1168</v>
      </c>
      <c r="E5" s="25">
        <f>VLOOKUP($A5,data,15,FALSE)</f>
        <v>44.92</v>
      </c>
      <c r="F5" s="26">
        <f>VLOOKUP($A5,data,11,FALSE)</f>
        <v>26</v>
      </c>
    </row>
    <row r="6" spans="1:6" ht="68" x14ac:dyDescent="0.2">
      <c r="A6" t="s">
        <v>424</v>
      </c>
      <c r="B6" s="11" t="str">
        <f>VLOOKUP($A6,data,2,FALSE)</f>
        <v>A one-man show about love, loss, and motorways, written &amp; performed by Ben Norris. Help us get to the 2015 Edinburgh Fringe and beyond!</v>
      </c>
      <c r="C6" s="25">
        <f>VLOOKUP($A6,data,3,FALSE)</f>
        <v>4000</v>
      </c>
      <c r="D6" s="25">
        <f>VLOOKUP($A6,data,4,FALSE)</f>
        <v>4137</v>
      </c>
      <c r="E6" s="25">
        <f>VLOOKUP($A6,data,15,FALSE)</f>
        <v>36.61</v>
      </c>
      <c r="F6" s="26">
        <f>VLOOKUP($A6,data,11,FALSE)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93F40-ED23-D944-87FE-7BEFC3671925}">
  <dimension ref="A1:C17"/>
  <sheetViews>
    <sheetView tabSelected="1" workbookViewId="0">
      <selection sqref="A1:XFD1048576"/>
    </sheetView>
  </sheetViews>
  <sheetFormatPr baseColWidth="10" defaultRowHeight="16" x14ac:dyDescent="0.2"/>
  <cols>
    <col min="1" max="1" width="24.1640625" bestFit="1" customWidth="1"/>
  </cols>
  <sheetData>
    <row r="1" spans="1:3" x14ac:dyDescent="0.2">
      <c r="A1" s="4" t="s">
        <v>1498</v>
      </c>
      <c r="B1" s="28" t="s">
        <v>1499</v>
      </c>
      <c r="C1" s="28" t="s">
        <v>1500</v>
      </c>
    </row>
    <row r="2" spans="1:3" x14ac:dyDescent="0.2">
      <c r="A2" t="s">
        <v>1501</v>
      </c>
      <c r="B2" s="29">
        <f>AVERAGE('[1]Successful U.S. Kickstarters'!D:D)</f>
        <v>5048.8786407766993</v>
      </c>
      <c r="C2" s="29">
        <f>AVERAGE('[1]Failed U.S. Kickstarters'!D:D)</f>
        <v>10554.212</v>
      </c>
    </row>
    <row r="3" spans="1:3" x14ac:dyDescent="0.2">
      <c r="A3" t="s">
        <v>1502</v>
      </c>
      <c r="B3" s="29">
        <f>MEDIAN('[1]Successful U.S. Kickstarters'!D:D)</f>
        <v>3000</v>
      </c>
      <c r="C3" s="29">
        <f xml:space="preserve"> MEDIAN('[1]Failed U.S. Kickstarters'!D:D)</f>
        <v>5000</v>
      </c>
    </row>
    <row r="4" spans="1:3" x14ac:dyDescent="0.2">
      <c r="A4" t="s">
        <v>1503</v>
      </c>
      <c r="B4" s="29">
        <f>_xlfn.STDEV.P('[1]Successful U.S. Kickstarters'!D:D)</f>
        <v>7748.7537726373303</v>
      </c>
      <c r="C4" s="29">
        <f>_xlfn.STDEV.P('[1]Failed U.S. Kickstarters'!D:D)</f>
        <v>21967.731061515115</v>
      </c>
    </row>
    <row r="5" spans="1:3" x14ac:dyDescent="0.2">
      <c r="A5" t="s">
        <v>1504</v>
      </c>
      <c r="B5" s="29">
        <f>_xlfn.QUARTILE.EXC('[1]Successful U.S. Kickstarters'!D:D,3)</f>
        <v>5000</v>
      </c>
      <c r="C5" s="29">
        <f>_xlfn.QUARTILE.EXC('[1]Failed U.S. Kickstarters'!D:D,3)</f>
        <v>10000</v>
      </c>
    </row>
    <row r="6" spans="1:3" x14ac:dyDescent="0.2">
      <c r="A6" t="s">
        <v>1505</v>
      </c>
      <c r="B6" s="29">
        <f>_xlfn.QUARTILE.EXC('[1]Successful U.S. Kickstarters'!D:D,1)</f>
        <v>1500</v>
      </c>
      <c r="C6" s="29">
        <f>_xlfn.QUARTILE.EXC('[1]Failed U.S. Kickstarters'!D:D,1)</f>
        <v>2000</v>
      </c>
    </row>
    <row r="7" spans="1:3" x14ac:dyDescent="0.2">
      <c r="A7" t="s">
        <v>1506</v>
      </c>
      <c r="B7" s="29">
        <f>B5-B6</f>
        <v>3500</v>
      </c>
      <c r="C7" s="29">
        <f>C5-C6</f>
        <v>8000</v>
      </c>
    </row>
    <row r="8" spans="1:3" x14ac:dyDescent="0.2">
      <c r="B8" s="29"/>
      <c r="C8" s="29"/>
    </row>
    <row r="9" spans="1:3" x14ac:dyDescent="0.2">
      <c r="B9" s="29"/>
      <c r="C9" s="29"/>
    </row>
    <row r="10" spans="1:3" x14ac:dyDescent="0.2">
      <c r="B10" s="29"/>
      <c r="C10" s="29"/>
    </row>
    <row r="11" spans="1:3" x14ac:dyDescent="0.2">
      <c r="B11" s="29"/>
      <c r="C11" s="29"/>
    </row>
    <row r="12" spans="1:3" x14ac:dyDescent="0.2">
      <c r="A12" t="s">
        <v>1507</v>
      </c>
      <c r="B12" s="29">
        <f>AVERAGE('[1]Successful U.S. Kickstarters'!E:E)</f>
        <v>5601.5458009708727</v>
      </c>
      <c r="C12" s="29">
        <f>AVERAGE('[1]Failed U.S. Kickstarters'!E:E)</f>
        <v>558.65484000000004</v>
      </c>
    </row>
    <row r="13" spans="1:3" x14ac:dyDescent="0.2">
      <c r="A13" t="s">
        <v>1508</v>
      </c>
      <c r="B13" s="29">
        <f>MEDIAN('[1]Successful U.S. Kickstarters'!E:E)</f>
        <v>3167.5</v>
      </c>
      <c r="C13" s="29">
        <f>MEDIAN('[1]Failed U.S. Kickstarters'!E:E)</f>
        <v>103</v>
      </c>
    </row>
    <row r="14" spans="1:3" x14ac:dyDescent="0.2">
      <c r="A14" t="s">
        <v>1509</v>
      </c>
      <c r="B14" s="29">
        <f>_xlfn.STDEV.P('[1]Successful U.S. Kickstarters'!E:E)</f>
        <v>8334.5731699164608</v>
      </c>
      <c r="C14" s="29">
        <f>_xlfn.STDEV.P('[1]Failed U.S. Kickstarters'!E:E)</f>
        <v>1330.5230280400915</v>
      </c>
    </row>
    <row r="15" spans="1:3" x14ac:dyDescent="0.2">
      <c r="A15" t="s">
        <v>1510</v>
      </c>
      <c r="B15" s="29">
        <f>_xlfn.QUARTILE.EXC('[1]Successful U.S. Kickstarters'!E:E,3)</f>
        <v>5699</v>
      </c>
      <c r="C15" s="29">
        <f>_xlfn.QUARTILE.EXC('[1]Failed U.S. Kickstarters'!E:E,3)</f>
        <v>501</v>
      </c>
    </row>
    <row r="16" spans="1:3" x14ac:dyDescent="0.2">
      <c r="A16" t="s">
        <v>1511</v>
      </c>
      <c r="B16" s="29">
        <f>_xlfn.QUARTILE.EXC('[1]Successful U.S. Kickstarters'!E:E,1)</f>
        <v>1716.5074999999999</v>
      </c>
      <c r="C16" s="29">
        <f>_xlfn.QUARTILE.EXC('[1]Failed U.S. Kickstarters'!E:E,1)</f>
        <v>9.25</v>
      </c>
    </row>
    <row r="17" spans="1:3" x14ac:dyDescent="0.2">
      <c r="A17" t="s">
        <v>1512</v>
      </c>
      <c r="B17" s="29">
        <f>B15-B16</f>
        <v>3982.4925000000003</v>
      </c>
      <c r="C17" s="29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by Launch US vs GB</vt:lpstr>
      <vt:lpstr>Subcategory Stats US vs GB</vt:lpstr>
      <vt:lpstr>Outcomes Based on Launched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2022-01-17T19:31:00Z</dcterms:created>
  <dcterms:modified xsi:type="dcterms:W3CDTF">2022-01-17T20:11:53Z</dcterms:modified>
</cp:coreProperties>
</file>