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na\Downloads\"/>
    </mc:Choice>
  </mc:AlternateContent>
  <xr:revisionPtr revIDLastSave="0" documentId="13_ncr:1_{A100B921-6774-4F2D-A6BB-7D2D0D50DE4E}" xr6:coauthVersionLast="47" xr6:coauthVersionMax="47" xr10:uidLastSave="{00000000-0000-0000-0000-000000000000}"/>
  <bookViews>
    <workbookView xWindow="-108" yWindow="-108" windowWidth="23256" windowHeight="12456" tabRatio="681" activeTab="1" xr2:uid="{A0E702DB-C3F6-41A0-A26D-E75B4EF1B4D3}"/>
  </bookViews>
  <sheets>
    <sheet name="List of functions" sheetId="1" r:id="rId1"/>
    <sheet name="Lookup functions" sheetId="7" r:id="rId2"/>
    <sheet name="Index funcion" sheetId="6" r:id="rId3"/>
    <sheet name="Mathamatical functions" sheetId="2" r:id="rId4"/>
    <sheet name="Conditional functions_" sheetId="3" r:id="rId5"/>
    <sheet name="String functions" sheetId="4" r:id="rId6"/>
    <sheet name="Date and Tim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8" i="7" l="1"/>
  <c r="F79" i="7"/>
  <c r="F80" i="7"/>
  <c r="F81" i="7"/>
  <c r="F57" i="7"/>
  <c r="F58" i="7"/>
  <c r="F59" i="7"/>
  <c r="H43" i="7"/>
  <c r="H42" i="7"/>
  <c r="H41" i="7"/>
  <c r="H40" i="7"/>
  <c r="B35" i="7"/>
  <c r="B22" i="7"/>
  <c r="D6" i="7"/>
  <c r="E6" i="6"/>
  <c r="D6" i="6"/>
  <c r="E68" i="4"/>
  <c r="E67" i="4"/>
  <c r="E66" i="4"/>
  <c r="E54" i="4"/>
  <c r="E53" i="4"/>
  <c r="E42" i="4"/>
  <c r="E41" i="4"/>
  <c r="E40" i="4"/>
  <c r="E39" i="4"/>
  <c r="E30" i="4"/>
  <c r="E29" i="4"/>
  <c r="E21" i="5"/>
  <c r="E14" i="5"/>
  <c r="E13" i="5"/>
  <c r="E6" i="5"/>
  <c r="E5" i="5"/>
  <c r="E21" i="4"/>
  <c r="E20" i="4"/>
  <c r="E19" i="4"/>
  <c r="E18" i="4"/>
  <c r="E7" i="4"/>
  <c r="G41" i="7"/>
  <c r="G43" i="7"/>
  <c r="G42" i="7"/>
  <c r="G40" i="7"/>
  <c r="D67" i="4"/>
  <c r="D68" i="4"/>
  <c r="D66" i="4"/>
  <c r="D54" i="4"/>
  <c r="D53" i="4"/>
  <c r="D40" i="4"/>
  <c r="D41" i="4"/>
  <c r="D42" i="4"/>
  <c r="D39" i="4"/>
  <c r="D30" i="4"/>
  <c r="D29" i="4"/>
  <c r="D21" i="5"/>
  <c r="D14" i="5"/>
  <c r="D13" i="5"/>
  <c r="D6" i="5"/>
  <c r="D5" i="5"/>
  <c r="D21" i="4"/>
  <c r="D20" i="4"/>
  <c r="D19" i="4"/>
  <c r="D18" i="4"/>
  <c r="D6" i="4"/>
  <c r="E6" i="4"/>
  <c r="D7" i="4"/>
  <c r="D8" i="4"/>
  <c r="E8" i="4"/>
  <c r="D9" i="4"/>
  <c r="E9" i="4"/>
  <c r="D10" i="4"/>
  <c r="E10" i="4"/>
  <c r="D11" i="4"/>
  <c r="E11" i="4"/>
  <c r="F14" i="3"/>
  <c r="F15" i="3"/>
  <c r="E18" i="3"/>
  <c r="D18" i="3"/>
  <c r="F5" i="3"/>
  <c r="F6" i="3"/>
  <c r="E103" i="2"/>
  <c r="E81" i="2"/>
  <c r="E92" i="2"/>
  <c r="E60" i="2"/>
  <c r="E41" i="2"/>
  <c r="E29" i="2"/>
  <c r="E55" i="2"/>
  <c r="E53" i="2"/>
  <c r="E17" i="2"/>
  <c r="D20" i="2"/>
  <c r="E5" i="2"/>
  <c r="F48" i="3"/>
  <c r="F49" i="3"/>
  <c r="F32" i="3"/>
  <c r="F31" i="3"/>
  <c r="E114" i="2"/>
  <c r="E93" i="2"/>
  <c r="E82" i="2"/>
  <c r="E67" i="2"/>
  <c r="D60" i="2"/>
  <c r="D41" i="2"/>
  <c r="D29" i="2"/>
  <c r="E49" i="3"/>
  <c r="E48" i="3"/>
  <c r="E32" i="3"/>
  <c r="E31" i="3"/>
  <c r="E15" i="3"/>
  <c r="E14" i="3"/>
  <c r="E6" i="3"/>
  <c r="E5" i="3"/>
  <c r="D114" i="2"/>
  <c r="D103" i="2"/>
  <c r="D93" i="2"/>
  <c r="D92" i="2"/>
  <c r="D82" i="2"/>
  <c r="D81" i="2"/>
  <c r="D67" i="2"/>
  <c r="D55" i="2"/>
  <c r="E54" i="2" l="1"/>
  <c r="D54" i="2"/>
  <c r="D53" i="2"/>
  <c r="D5" i="2"/>
  <c r="D17" i="2"/>
</calcChain>
</file>

<file path=xl/sharedStrings.xml><?xml version="1.0" encoding="utf-8"?>
<sst xmlns="http://schemas.openxmlformats.org/spreadsheetml/2006/main" count="423" uniqueCount="278">
  <si>
    <t>IS FUNCTIONS</t>
  </si>
  <si>
    <t>CONDITIONAL</t>
  </si>
  <si>
    <t>MATHEMATICAL</t>
  </si>
  <si>
    <t>LOOKUP</t>
  </si>
  <si>
    <t>REFERENCE</t>
  </si>
  <si>
    <t>DATE &amp; TIME</t>
  </si>
  <si>
    <t>MISC.</t>
  </si>
  <si>
    <t>ISBLANK</t>
  </si>
  <si>
    <t>AVERAGEIF</t>
  </si>
  <si>
    <t>SUM</t>
  </si>
  <si>
    <t>FIND</t>
  </si>
  <si>
    <t>MATCH</t>
  </si>
  <si>
    <t>DATE</t>
  </si>
  <si>
    <t>AREAS</t>
  </si>
  <si>
    <t>ISERR</t>
  </si>
  <si>
    <t>SUMIF</t>
  </si>
  <si>
    <t>AVERAGE</t>
  </si>
  <si>
    <t>CHAR</t>
  </si>
  <si>
    <t>ISERROR</t>
  </si>
  <si>
    <t>COUNTIF</t>
  </si>
  <si>
    <t>SUBSTITUTE</t>
  </si>
  <si>
    <t>HLOOKUP</t>
  </si>
  <si>
    <t>INDEX</t>
  </si>
  <si>
    <t>CODE</t>
  </si>
  <si>
    <t>ISEVEN</t>
  </si>
  <si>
    <t>COUNT</t>
  </si>
  <si>
    <t>REPLACE</t>
  </si>
  <si>
    <t>VLOOKUP</t>
  </si>
  <si>
    <t>CLEAN</t>
  </si>
  <si>
    <t>ISODD</t>
  </si>
  <si>
    <t>NOW</t>
  </si>
  <si>
    <t>TRIM</t>
  </si>
  <si>
    <t>ISFORMULA</t>
  </si>
  <si>
    <t>MEDIAN</t>
  </si>
  <si>
    <t>TODAY</t>
  </si>
  <si>
    <t>LEN</t>
  </si>
  <si>
    <t>ISLOGICAL</t>
  </si>
  <si>
    <t>IF</t>
  </si>
  <si>
    <t>COLUMN</t>
  </si>
  <si>
    <t>ISNA</t>
  </si>
  <si>
    <t>ROW</t>
  </si>
  <si>
    <t>ISNUMBER</t>
  </si>
  <si>
    <t>COUNTBLANK</t>
  </si>
  <si>
    <t>EXACT</t>
  </si>
  <si>
    <t>ISREF</t>
  </si>
  <si>
    <t>FORMULATEXT</t>
  </si>
  <si>
    <t>ISTEXT</t>
  </si>
  <si>
    <t>LEFT</t>
  </si>
  <si>
    <t>ISNONTEXT</t>
  </si>
  <si>
    <t>RIGHT</t>
  </si>
  <si>
    <t>LARGE</t>
  </si>
  <si>
    <t>MID</t>
  </si>
  <si>
    <t>SMALL</t>
  </si>
  <si>
    <t>LOWER</t>
  </si>
  <si>
    <t>MAX</t>
  </si>
  <si>
    <t>PROPER</t>
  </si>
  <si>
    <t>UPPER</t>
  </si>
  <si>
    <t>MIN</t>
  </si>
  <si>
    <t>REPT</t>
  </si>
  <si>
    <t>SHEET</t>
  </si>
  <si>
    <t>SHEETS</t>
  </si>
  <si>
    <t>TRANSPOSE</t>
  </si>
  <si>
    <t>TYPE</t>
  </si>
  <si>
    <t>VALUE</t>
  </si>
  <si>
    <t>SUM(number1, [number2], [number3], [number4], …)</t>
  </si>
  <si>
    <t>Adds all the numbers in a range of cells</t>
  </si>
  <si>
    <t>Values</t>
  </si>
  <si>
    <t>Formula</t>
  </si>
  <si>
    <t>Result</t>
  </si>
  <si>
    <t>Remarks</t>
  </si>
  <si>
    <t>When you take a range as the SUM function's argument, it neglects Text values, and TRUE or FALSE statements.</t>
  </si>
  <si>
    <t>AVERAGE(number1, [number2], [number3], [number4], …)</t>
  </si>
  <si>
    <t>Returns the average (arithmetic means) of its arguments, which can be numbers or names, arrays, or references that contain numbers</t>
  </si>
  <si>
    <t>When you take a range as the AVERAGE function's argument, it neglects Text values, and TRUE or FALSE statements.</t>
  </si>
  <si>
    <t>COUNT(value1, [value2], [value3], …)</t>
  </si>
  <si>
    <t>Counts the number of cells in a range that contain numbers</t>
  </si>
  <si>
    <t>When you pass a whole range as the argument of the COUNT function, it only counts the cells that have numbers.</t>
  </si>
  <si>
    <t>COUNTA(value1, [value2], [value3], …)</t>
  </si>
  <si>
    <t>Counts the number of cells in a range that are not empty</t>
  </si>
  <si>
    <t>There are total 6 number of cells that are not empty.</t>
  </si>
  <si>
    <t>MEDIAN(number1, [number2], [number3], …)</t>
  </si>
  <si>
    <t>Returns the median, or the number in the middle of the set of given numbers</t>
  </si>
  <si>
    <t>Data 1</t>
  </si>
  <si>
    <t>Data 2</t>
  </si>
  <si>
    <t>From number 1 to 7, median is 4.</t>
  </si>
  <si>
    <t>For this data set median is 12. Arrange the data set in ascending order, you will get the median.</t>
  </si>
  <si>
    <t>Region</t>
  </si>
  <si>
    <t>Sales</t>
  </si>
  <si>
    <t>West</t>
  </si>
  <si>
    <t>Marissa</t>
  </si>
  <si>
    <t>East</t>
  </si>
  <si>
    <t>North</t>
  </si>
  <si>
    <t>South</t>
  </si>
  <si>
    <t>COUNTBLANK(range)</t>
  </si>
  <si>
    <t>Counts the number of empty cells in a range</t>
  </si>
  <si>
    <t>Cell B134 holds a space character, so only one blank cell is available in the range.</t>
  </si>
  <si>
    <t>LARGE(array, k)</t>
  </si>
  <si>
    <t>Returns the k-th largest value in a data set. For example, the fifth largest number</t>
  </si>
  <si>
    <t>If we arrange the numbers in the range, we get: 10, 7, 7, 6, 5, 5, 5, 4, 3, 3. 5-th largest value in this data set is 5.</t>
  </si>
  <si>
    <t>In the above data set, the 8-th largest value is 4.</t>
  </si>
  <si>
    <t>SMALL(array, k)</t>
  </si>
  <si>
    <t>Returns the k-th smallest value in a data set. For example, the fifth smallest number</t>
  </si>
  <si>
    <t>If we arrange the numbers in the range, we get: 3, 3, 4, 5, 5, 5, 6, 7, 7, 10. The 5-th smallest value in this data set is 5.</t>
  </si>
  <si>
    <t>In the above data set, the 8-th smallest value is 7.</t>
  </si>
  <si>
    <t>MAX(number1, [number2], [number3], [number4], …)</t>
  </si>
  <si>
    <t>Returns the largest value in a set of values. Ignores logical values and text</t>
  </si>
  <si>
    <t>MIN(number1, [number2], [number3], [number4], …)</t>
  </si>
  <si>
    <t>Returns the smallest number in a set of values. Ignores logical values and text</t>
  </si>
  <si>
    <t>From number 1 to 8, median is (9)/2 = 4.5</t>
  </si>
  <si>
    <t>From the given range of values maximum nomber is 10</t>
  </si>
  <si>
    <t>From the given range of values minimum nomber is 3</t>
  </si>
  <si>
    <t>IF(logical_test, [value_if_true], [value_if_false]</t>
  </si>
  <si>
    <t>Checks whether a condition is met, and returns one value if TRUE, and another value is FALSE</t>
  </si>
  <si>
    <t>Actual Expense</t>
  </si>
  <si>
    <t>Predicted Expense</t>
  </si>
  <si>
    <t>Simple IF formula.</t>
  </si>
  <si>
    <t>Nested IF Formula. At first calculate the return value of the deepest IF function. Deepest IF function means that IF function that does not have no more function inside it.</t>
  </si>
  <si>
    <t>=AVERAGEIF(range, criteria, [average_range])</t>
  </si>
  <si>
    <t>Finds average (arithmetic mean) for the cells specified by a given condition or criteria</t>
  </si>
  <si>
    <t>Mid West</t>
  </si>
  <si>
    <t>South New Office</t>
  </si>
  <si>
    <t>North New Office</t>
  </si>
  <si>
    <t>Average of all the Sales for East region.</t>
  </si>
  <si>
    <t>Average of all the Sales for North region.</t>
  </si>
  <si>
    <t>=SUMIF(range, criteria, [sum_range])</t>
  </si>
  <si>
    <t>Adds the cells specified by a given condition or criteria</t>
  </si>
  <si>
    <t>Sum of all the Sales for East region.</t>
  </si>
  <si>
    <t>Sum of all the Sales for North region.</t>
  </si>
  <si>
    <t>COUNTIF(range, criteria)</t>
  </si>
  <si>
    <t>Counts the number of cells within a range that meet the given condition</t>
  </si>
  <si>
    <t xml:space="preserve">Count the number of cells with East </t>
  </si>
  <si>
    <t xml:space="preserve">Count the number of cells with North </t>
  </si>
  <si>
    <t>FIND(find_text, within_text, [start_num])</t>
  </si>
  <si>
    <t>Returns the starting position of one text string within another text string. FIND is case-sensitive</t>
  </si>
  <si>
    <t>Data</t>
  </si>
  <si>
    <t>Marissa Kawser Ron</t>
  </si>
  <si>
    <t>Returns the position of the first "r" counting from position 1.</t>
  </si>
  <si>
    <t>Returns the position of the first "r" counting from position 2.</t>
  </si>
  <si>
    <t>Returns the position of the first "r" counting from position 3.</t>
  </si>
  <si>
    <t>Returns the position of the first "r" counting from position 4.</t>
  </si>
  <si>
    <t>Returns the position of the first "R" counting from position 1.</t>
  </si>
  <si>
    <t>a</t>
  </si>
  <si>
    <t>TEXT</t>
  </si>
  <si>
    <t>SUBSTITUTE(text, old_text, new_text, [instance_num])</t>
  </si>
  <si>
    <t>Replaces existing text with new text in a text string</t>
  </si>
  <si>
    <t>Quantity Sold Sold</t>
  </si>
  <si>
    <t>Year 2008</t>
  </si>
  <si>
    <t>Year 2009</t>
  </si>
  <si>
    <t>"Sold" text is replaced by "Bought" text in every instance.</t>
  </si>
  <si>
    <t>"Sold" text is replaced by "Bought" text for the first instance.</t>
  </si>
  <si>
    <t>"Sold" text is replaced by "Bought" text for the second stance.</t>
  </si>
  <si>
    <t>"09" text is replaced by "13" text.</t>
  </si>
  <si>
    <t>NOW()</t>
  </si>
  <si>
    <t>Returns the current date and time formatted as a date and time</t>
  </si>
  <si>
    <t>Shows the current date and time.</t>
  </si>
  <si>
    <t>Returns the date and time 7 days in the future.</t>
  </si>
  <si>
    <t>TODAY()</t>
  </si>
  <si>
    <t>Returns the current date formatted as a date</t>
  </si>
  <si>
    <t>Returns the current date.</t>
  </si>
  <si>
    <t>Returns the current date plus 5 days.</t>
  </si>
  <si>
    <t>DAYS(end_date, start_date)</t>
  </si>
  <si>
    <t>Returns the number of days between the two dates</t>
  </si>
  <si>
    <t>End Date</t>
  </si>
  <si>
    <t>Start Date</t>
  </si>
  <si>
    <t>Returns the difference between two dates in days.</t>
  </si>
  <si>
    <t>TRIM(text)</t>
  </si>
  <si>
    <t>Removes all spaces from a text string except for single spaces between words</t>
  </si>
  <si>
    <t>Excel Dashboard</t>
  </si>
  <si>
    <t>Removes all the spaces except for single spaces between words</t>
  </si>
  <si>
    <t>Excel          Dashboard</t>
  </si>
  <si>
    <t>Titas            Gas</t>
  </si>
  <si>
    <t>LEN(text)</t>
  </si>
  <si>
    <t>Returns the number of characters in a text string</t>
  </si>
  <si>
    <t>Microsoft Excel</t>
  </si>
  <si>
    <t>One</t>
  </si>
  <si>
    <t>Before Marissa there are 3 space characters.</t>
  </si>
  <si>
    <t>Total 15 characters in the cell A33</t>
  </si>
  <si>
    <t>No characters in the cell A39</t>
  </si>
  <si>
    <t>4 Space characters in the cell A40</t>
  </si>
  <si>
    <t xml:space="preserve">   Marissa</t>
  </si>
  <si>
    <t>COLUMN([reference])</t>
  </si>
  <si>
    <t>Returns the column number of a reference</t>
  </si>
  <si>
    <t>ROW([reference])</t>
  </si>
  <si>
    <t>Returns the row number of a reference</t>
  </si>
  <si>
    <t>When no reference is used, COLUMN function returns the column number in which the formula appears.</t>
  </si>
  <si>
    <t>When no reference is used, ROW function returns the row number in which the formula appears.</t>
  </si>
  <si>
    <t>LOWER(text)</t>
  </si>
  <si>
    <t>Converts all letters in a text string to lowercase</t>
  </si>
  <si>
    <t>PROPER(text)</t>
  </si>
  <si>
    <t>Converts a text string to proper case; the first letter in each word in uppercase, and all other letters to lowercase</t>
  </si>
  <si>
    <t>UPPER(text)</t>
  </si>
  <si>
    <t>Converts a text string to all uppercase letters</t>
  </si>
  <si>
    <t>marissa kawser</t>
  </si>
  <si>
    <t>Excel BI Tools</t>
  </si>
  <si>
    <t>Converts all letters to lowercase.</t>
  </si>
  <si>
    <t>Converts the text strings to proper case. M and K are now in uppercase.</t>
  </si>
  <si>
    <t>Coverts the text string to all uppercase letters.</t>
  </si>
  <si>
    <t>Pears</t>
  </si>
  <si>
    <t>INDEX function in Array format.</t>
  </si>
  <si>
    <t>Array Form:</t>
  </si>
  <si>
    <t>INDEX(array, row_num, [column_num])</t>
  </si>
  <si>
    <t>Return the value of a specified cell or array of cells</t>
  </si>
  <si>
    <t>Apples</t>
  </si>
  <si>
    <t>Lemons</t>
  </si>
  <si>
    <t>Bananas</t>
  </si>
  <si>
    <t>MATCH(lookup_value, lookup_array, [match_type])</t>
  </si>
  <si>
    <t>Returns the relative position of an item in an array that matches a specified value in a specified order</t>
  </si>
  <si>
    <t>Top Products</t>
  </si>
  <si>
    <t>Mobile</t>
  </si>
  <si>
    <t>Camara</t>
  </si>
  <si>
    <t>Watches</t>
  </si>
  <si>
    <t>Cosmetics</t>
  </si>
  <si>
    <t>shose</t>
  </si>
  <si>
    <t>LapTops</t>
  </si>
  <si>
    <t>Perfumes</t>
  </si>
  <si>
    <t>Clothes</t>
  </si>
  <si>
    <t>Position number</t>
  </si>
  <si>
    <t>LOOKUP(lookup_value, lookup_vector, [result_vector])</t>
  </si>
  <si>
    <t>Looks up a value either from a one-row or one-column range or from an array. Provided for backward compatibility</t>
  </si>
  <si>
    <t xml:space="preserve">Income </t>
  </si>
  <si>
    <t>Tax</t>
  </si>
  <si>
    <t>Part Number</t>
  </si>
  <si>
    <t>Serial</t>
  </si>
  <si>
    <t>Part Price</t>
  </si>
  <si>
    <t>Status</t>
  </si>
  <si>
    <t>A001</t>
  </si>
  <si>
    <t>In Stock</t>
  </si>
  <si>
    <t>A002</t>
  </si>
  <si>
    <t>A003</t>
  </si>
  <si>
    <t>A004</t>
  </si>
  <si>
    <t>A005</t>
  </si>
  <si>
    <t>A006</t>
  </si>
  <si>
    <t>Looking up value 20 in the range C22: C27 and then showing result from range D22: D27.</t>
  </si>
  <si>
    <t>Looking up value 25 in the range C22: C27. No value 25. The function matches the nearest smaller values; it is 20. So the formula returns 500 as the result.</t>
  </si>
  <si>
    <t>Looking up value 5 in the range C22: C27. No value 5. The function tries to match the nearest smaller values; it does not find. So the formula shows error.</t>
  </si>
  <si>
    <t>Looking up value A003 in the range A40:A45 and then showing result from range C40:C45</t>
  </si>
  <si>
    <t>HLOOKUP(lookup_value, table_array, row_index_num, [range_lookup])</t>
  </si>
  <si>
    <t>Looks for a value in the top row of a table or array of values and return the value in the same column from a row you specify</t>
  </si>
  <si>
    <t>Month</t>
  </si>
  <si>
    <t>Axles</t>
  </si>
  <si>
    <t>Bearings</t>
  </si>
  <si>
    <t>Bolts</t>
  </si>
  <si>
    <t>Jan</t>
  </si>
  <si>
    <t>Feb</t>
  </si>
  <si>
    <t>Mar</t>
  </si>
  <si>
    <t>Looks up "Axles" in row 1, and returns the value from row 2 that's in the same column (column C).</t>
  </si>
  <si>
    <t>Looks up "Bearings" in row 1, and returns the value from row 3 that's in the same column (column D).</t>
  </si>
  <si>
    <t>Looks up "B" in row 1, and should return the value from row 3 that's in the same column. Because an exact match for "B" is not found, the largest value in row 1 that is less than "B" is used: "Axles," in column C.</t>
  </si>
  <si>
    <t>VLOOKUP(lookup_value, table_array, col_index_num, [range_lookup])</t>
  </si>
  <si>
    <t>Looks for a value in the leftmost column in a table, then returns a value in the same row from a column you specify. By default, the table must be sorted in an ascending order</t>
  </si>
  <si>
    <t>ID</t>
  </si>
  <si>
    <t>Last name</t>
  </si>
  <si>
    <t>First name</t>
  </si>
  <si>
    <t>Title</t>
  </si>
  <si>
    <t>Birth date</t>
  </si>
  <si>
    <t>Davis</t>
  </si>
  <si>
    <t>Sara</t>
  </si>
  <si>
    <t>Sales Rep.</t>
  </si>
  <si>
    <t>Fontana</t>
  </si>
  <si>
    <t>Olivier</t>
  </si>
  <si>
    <t>V.P. of Sales</t>
  </si>
  <si>
    <t>2/19/1952</t>
  </si>
  <si>
    <t>Leal</t>
  </si>
  <si>
    <t>Karina</t>
  </si>
  <si>
    <t>8/30/1963</t>
  </si>
  <si>
    <t>Patten</t>
  </si>
  <si>
    <t>Michael</t>
  </si>
  <si>
    <t>Manager</t>
  </si>
  <si>
    <t>9/19/1958</t>
  </si>
  <si>
    <t>Burke</t>
  </si>
  <si>
    <t>Brian</t>
  </si>
  <si>
    <t>Sales Mgr.</t>
  </si>
  <si>
    <t>Sousa</t>
  </si>
  <si>
    <t>Luis</t>
  </si>
  <si>
    <t>In the range C59: F64, the formula looks up "Leal" in the first column, when found it shows the Title of Leal at 3rd column in the same row. FALSE returns an exact match.</t>
  </si>
  <si>
    <t>In the range B59: F64, the formula looks up value 111 in the frist column, when found it shows the Birth Date at 5th column in the same row. FALSE returns an exact match.</t>
  </si>
  <si>
    <t>There is no ID as 110 in the first column of range B59: F64 and the VLOOKUP function will return an exact match. So the function returns #N/A.</t>
  </si>
  <si>
    <t>There is no ID as 114 in the first column of range B59: F64, but the VLOOKUP function will return an appropriate match, VLOOKUP function returns the Title of ID 111. 111 is the nearest value of 114 and less than 114.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</si>
</sst>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₹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1F497D"/>
      <name val="Cambria"/>
      <family val="1"/>
    </font>
    <font>
      <sz val="10"/>
      <color rgb="FF7F7F7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3" fillId="0" borderId="5" xfId="1" applyBorder="1" applyAlignment="1">
      <alignment wrapText="1"/>
    </xf>
    <xf numFmtId="0" fontId="0" fillId="0" borderId="6" xfId="0" applyBorder="1" applyAlignment="1">
      <alignment wrapText="1"/>
    </xf>
    <xf numFmtId="0" fontId="0" fillId="3" borderId="4" xfId="0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7" fillId="0" borderId="4" xfId="0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4" fillId="0" borderId="7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6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6" fillId="3" borderId="5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0" fillId="0" borderId="11" xfId="0" applyBorder="1" applyAlignment="1">
      <alignment wrapText="1"/>
    </xf>
    <xf numFmtId="0" fontId="3" fillId="0" borderId="11" xfId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2" xfId="1" applyBorder="1" applyAlignment="1">
      <alignment wrapText="1"/>
    </xf>
    <xf numFmtId="0" fontId="0" fillId="0" borderId="0" xfId="0" applyBorder="1"/>
    <xf numFmtId="0" fontId="2" fillId="2" borderId="13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22" fontId="7" fillId="0" borderId="3" xfId="0" applyNumberFormat="1" applyFont="1" applyBorder="1" applyAlignment="1">
      <alignment wrapText="1"/>
    </xf>
    <xf numFmtId="22" fontId="7" fillId="0" borderId="4" xfId="0" applyNumberFormat="1" applyFont="1" applyBorder="1" applyAlignment="1">
      <alignment horizontal="right" wrapText="1"/>
    </xf>
    <xf numFmtId="14" fontId="7" fillId="0" borderId="4" xfId="0" applyNumberFormat="1" applyFont="1" applyBorder="1" applyAlignment="1">
      <alignment horizontal="right" wrapText="1"/>
    </xf>
    <xf numFmtId="14" fontId="7" fillId="0" borderId="3" xfId="0" applyNumberFormat="1" applyFont="1" applyBorder="1" applyAlignment="1">
      <alignment horizontal="right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4" borderId="0" xfId="0" applyFont="1" applyFill="1"/>
    <xf numFmtId="0" fontId="0" fillId="4" borderId="11" xfId="0" applyFill="1" applyBorder="1"/>
    <xf numFmtId="170" fontId="0" fillId="0" borderId="1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9941-F689-4B09-B73C-6646A3F84688}">
  <dimension ref="A1:H24"/>
  <sheetViews>
    <sheetView topLeftCell="B1" zoomScale="160" zoomScaleNormal="160" workbookViewId="0">
      <selection activeCell="D3" sqref="D3"/>
    </sheetView>
  </sheetViews>
  <sheetFormatPr defaultColWidth="16.21875" defaultRowHeight="14.4" x14ac:dyDescent="0.3"/>
  <cols>
    <col min="1" max="1" width="15.21875" hidden="1" customWidth="1"/>
    <col min="2" max="3" width="15.44140625" bestFit="1" customWidth="1"/>
    <col min="4" max="4" width="11.109375" bestFit="1" customWidth="1"/>
    <col min="5" max="5" width="14.6640625" bestFit="1" customWidth="1"/>
    <col min="6" max="6" width="13.44140625" bestFit="1" customWidth="1"/>
    <col min="7" max="7" width="12.5546875" bestFit="1" customWidth="1"/>
    <col min="8" max="8" width="9.5546875" bestFit="1" customWidth="1"/>
  </cols>
  <sheetData>
    <row r="1" spans="1:8" ht="35.4" thickBot="1" x14ac:dyDescent="0.4">
      <c r="A1" s="1" t="s">
        <v>0</v>
      </c>
      <c r="B1" s="2" t="s">
        <v>2</v>
      </c>
      <c r="C1" s="2" t="s">
        <v>1</v>
      </c>
      <c r="D1" s="2" t="s">
        <v>142</v>
      </c>
      <c r="E1" s="2" t="s">
        <v>5</v>
      </c>
      <c r="F1" s="2" t="s">
        <v>6</v>
      </c>
      <c r="G1" s="2" t="s">
        <v>4</v>
      </c>
      <c r="H1" s="35" t="s">
        <v>3</v>
      </c>
    </row>
    <row r="2" spans="1:8" ht="15" thickBot="1" x14ac:dyDescent="0.35">
      <c r="A2" s="4" t="s">
        <v>7</v>
      </c>
      <c r="B2" s="6" t="s">
        <v>9</v>
      </c>
      <c r="C2" s="6" t="s">
        <v>8</v>
      </c>
      <c r="D2" s="6" t="s">
        <v>10</v>
      </c>
      <c r="E2" s="29" t="s">
        <v>12</v>
      </c>
      <c r="F2" s="6" t="s">
        <v>13</v>
      </c>
      <c r="G2" s="9" t="s">
        <v>22</v>
      </c>
      <c r="H2" s="31" t="s">
        <v>11</v>
      </c>
    </row>
    <row r="3" spans="1:8" ht="15" thickBot="1" x14ac:dyDescent="0.35">
      <c r="A3" s="4" t="s">
        <v>14</v>
      </c>
      <c r="B3" s="6" t="s">
        <v>16</v>
      </c>
      <c r="C3" s="6" t="s">
        <v>15</v>
      </c>
      <c r="D3" s="6" t="s">
        <v>20</v>
      </c>
      <c r="E3" s="31" t="s">
        <v>30</v>
      </c>
      <c r="F3" s="6" t="s">
        <v>17</v>
      </c>
      <c r="H3" s="31" t="s">
        <v>3</v>
      </c>
    </row>
    <row r="4" spans="1:8" ht="15" thickBot="1" x14ac:dyDescent="0.35">
      <c r="A4" s="4" t="s">
        <v>18</v>
      </c>
      <c r="B4" s="6" t="s">
        <v>25</v>
      </c>
      <c r="C4" s="6" t="s">
        <v>19</v>
      </c>
      <c r="D4" s="6" t="s">
        <v>26</v>
      </c>
      <c r="E4" s="31" t="s">
        <v>34</v>
      </c>
      <c r="F4" s="6" t="s">
        <v>23</v>
      </c>
      <c r="H4" s="31" t="s">
        <v>21</v>
      </c>
    </row>
    <row r="5" spans="1:8" ht="15" thickBot="1" x14ac:dyDescent="0.35">
      <c r="A5" s="4" t="s">
        <v>24</v>
      </c>
      <c r="B5" s="29" t="s">
        <v>33</v>
      </c>
      <c r="C5" s="6" t="s">
        <v>37</v>
      </c>
      <c r="F5" s="29" t="s">
        <v>28</v>
      </c>
      <c r="H5" s="31" t="s">
        <v>27</v>
      </c>
    </row>
    <row r="6" spans="1:8" ht="15" thickBot="1" x14ac:dyDescent="0.35">
      <c r="A6" s="4" t="s">
        <v>29</v>
      </c>
      <c r="B6" s="30" t="s">
        <v>42</v>
      </c>
      <c r="F6" s="33" t="s">
        <v>31</v>
      </c>
    </row>
    <row r="7" spans="1:8" ht="15" thickBot="1" x14ac:dyDescent="0.35">
      <c r="A7" s="4" t="s">
        <v>32</v>
      </c>
      <c r="B7" s="30" t="s">
        <v>50</v>
      </c>
      <c r="F7" s="33" t="s">
        <v>35</v>
      </c>
    </row>
    <row r="8" spans="1:8" ht="15" thickBot="1" x14ac:dyDescent="0.35">
      <c r="A8" s="4" t="s">
        <v>36</v>
      </c>
      <c r="B8" s="30" t="s">
        <v>52</v>
      </c>
      <c r="F8" s="33" t="s">
        <v>38</v>
      </c>
    </row>
    <row r="9" spans="1:8" ht="15" thickBot="1" x14ac:dyDescent="0.35">
      <c r="A9" s="4" t="s">
        <v>39</v>
      </c>
      <c r="B9" s="31" t="s">
        <v>54</v>
      </c>
      <c r="F9" s="33" t="s">
        <v>40</v>
      </c>
    </row>
    <row r="10" spans="1:8" ht="15" thickBot="1" x14ac:dyDescent="0.35">
      <c r="A10" s="4" t="s">
        <v>41</v>
      </c>
      <c r="B10" s="31" t="s">
        <v>57</v>
      </c>
      <c r="F10" s="33" t="s">
        <v>43</v>
      </c>
    </row>
    <row r="11" spans="1:8" ht="15" thickBot="1" x14ac:dyDescent="0.35">
      <c r="A11" s="4" t="s">
        <v>44</v>
      </c>
      <c r="F11" s="33" t="s">
        <v>45</v>
      </c>
    </row>
    <row r="12" spans="1:8" ht="15" thickBot="1" x14ac:dyDescent="0.35">
      <c r="A12" s="4" t="s">
        <v>46</v>
      </c>
      <c r="F12" s="33" t="s">
        <v>47</v>
      </c>
    </row>
    <row r="13" spans="1:8" ht="15" thickBot="1" x14ac:dyDescent="0.35">
      <c r="A13" s="4" t="s">
        <v>48</v>
      </c>
      <c r="F13" s="33" t="s">
        <v>49</v>
      </c>
    </row>
    <row r="14" spans="1:8" ht="15" thickBot="1" x14ac:dyDescent="0.35">
      <c r="A14" s="3"/>
      <c r="F14" s="33" t="s">
        <v>51</v>
      </c>
    </row>
    <row r="15" spans="1:8" ht="15" thickBot="1" x14ac:dyDescent="0.35">
      <c r="A15" s="3"/>
      <c r="E15" s="32"/>
      <c r="F15" s="33" t="s">
        <v>53</v>
      </c>
    </row>
    <row r="16" spans="1:8" ht="15" thickBot="1" x14ac:dyDescent="0.35">
      <c r="A16" s="3"/>
      <c r="E16" s="32"/>
      <c r="F16" s="33" t="s">
        <v>55</v>
      </c>
    </row>
    <row r="17" spans="1:6" ht="15" thickBot="1" x14ac:dyDescent="0.35">
      <c r="A17" s="3"/>
      <c r="E17" s="32"/>
      <c r="F17" s="33" t="s">
        <v>56</v>
      </c>
    </row>
    <row r="18" spans="1:6" ht="15" thickBot="1" x14ac:dyDescent="0.35">
      <c r="A18" s="3"/>
      <c r="E18" s="32"/>
      <c r="F18" s="33" t="s">
        <v>58</v>
      </c>
    </row>
    <row r="19" spans="1:6" ht="15" thickBot="1" x14ac:dyDescent="0.35">
      <c r="A19" s="3"/>
      <c r="E19" s="32"/>
      <c r="F19" s="33" t="s">
        <v>59</v>
      </c>
    </row>
    <row r="20" spans="1:6" ht="15" thickBot="1" x14ac:dyDescent="0.35">
      <c r="A20" s="3"/>
      <c r="E20" s="32"/>
      <c r="F20" s="33" t="s">
        <v>60</v>
      </c>
    </row>
    <row r="21" spans="1:6" ht="15" thickBot="1" x14ac:dyDescent="0.35">
      <c r="A21" s="3"/>
      <c r="E21" s="32"/>
      <c r="F21" s="33" t="s">
        <v>61</v>
      </c>
    </row>
    <row r="22" spans="1:6" ht="15" thickBot="1" x14ac:dyDescent="0.35">
      <c r="A22" s="3"/>
      <c r="E22" s="34"/>
      <c r="F22" s="33" t="s">
        <v>62</v>
      </c>
    </row>
    <row r="23" spans="1:6" ht="15" thickBot="1" x14ac:dyDescent="0.35">
      <c r="A23" s="3"/>
      <c r="E23" s="34"/>
      <c r="F23" s="33" t="s">
        <v>63</v>
      </c>
    </row>
    <row r="24" spans="1:6" ht="15" thickBot="1" x14ac:dyDescent="0.35">
      <c r="A24" s="3"/>
      <c r="F24" s="5"/>
    </row>
  </sheetData>
  <hyperlinks>
    <hyperlink ref="C2" location="gid=416393751&amp;range=B2" display="gid=416393751&amp;range=B2" xr:uid="{6D1FC82F-0DA3-4700-B0BA-3FD5634063EB}"/>
    <hyperlink ref="B2" location="gid=1282985040&amp;range=B2" display="gid=1282985040&amp;range=B2" xr:uid="{4D186974-D635-4CAE-BFFC-C434AD84348C}"/>
    <hyperlink ref="D2" location="gid=880495748&amp;range=B2" display="gid=880495748&amp;range=B2" xr:uid="{41E5D383-5488-442F-8A31-C1CB46DA14FC}"/>
    <hyperlink ref="H2" location="gid=496121561&amp;range=B2" display="gid=496121561&amp;range=B2" xr:uid="{75AD7E4D-91B2-416B-B3C3-09B658CBB80D}"/>
    <hyperlink ref="E2" location="gid=680443352&amp;range=B2" display="gid=680443352&amp;range=B2" xr:uid="{D464CD0F-E76C-4700-90FF-F4087D0BBD6E}"/>
    <hyperlink ref="F2" location="gid=1539627855&amp;range=B2" display="gid=1539627855&amp;range=B2" xr:uid="{6C3B7342-5D37-4E9B-ABD5-D0A85CF66840}"/>
    <hyperlink ref="C3" location="gid=416393751&amp;range=B32" display="gid=416393751&amp;range=B32" xr:uid="{450D6F20-EF76-47A2-9969-D5459163EB17}"/>
    <hyperlink ref="B3" location="gid=1282985040&amp;range=B17" display="gid=1282985040&amp;range=B17" xr:uid="{99A5E59E-7364-4220-B930-E486C6C99101}"/>
    <hyperlink ref="H3" location="gid=496121561&amp;range=B18" display="gid=496121561&amp;range=B18" xr:uid="{5F9065F7-3ADE-46F3-92C4-D88FDB15399B}"/>
    <hyperlink ref="F3" location="gid=1539627855&amp;range=B10" display="gid=1539627855&amp;range=B10" xr:uid="{D55055CF-9568-4731-A169-1FC7B0C500D2}"/>
    <hyperlink ref="C4" location="gid=416393751&amp;range=B62" display="gid=416393751&amp;range=B62" xr:uid="{C77430F0-7EBE-4EDC-AE9D-D93502D6008C}"/>
    <hyperlink ref="D3" location="gid=880495748&amp;range=B59" display="gid=880495748&amp;range=B59" xr:uid="{AE154DC9-3A8D-42BE-A514-B31558D83EFF}"/>
    <hyperlink ref="H4" location="gid=496121561&amp;range=B38" display="gid=496121561&amp;range=B38" xr:uid="{19FF495C-C9E2-4190-AB4C-4E03D3AF0C1C}"/>
    <hyperlink ref="G2" location="gid=1256254161&amp;range=B36" display="gid=1256254161&amp;range=B36" xr:uid="{8876FC74-4906-4A77-BE96-96DB54459ECE}"/>
    <hyperlink ref="F4" location="gid=1539627855&amp;range=B17" display="gid=1539627855&amp;range=B17" xr:uid="{6873AB79-5459-4D90-80D6-B2B131A934CC}"/>
    <hyperlink ref="B4" location="gid=1282985040&amp;range=B56" display="gid=1282985040&amp;range=B56" xr:uid="{20D53168-84E3-4150-A018-D7DDAD10C3D5}"/>
    <hyperlink ref="D4" location="gid=880495748&amp;range=B70" display="gid=880495748&amp;range=B70" xr:uid="{2382A61C-DEF6-41C7-BADF-B75BB22445A6}"/>
    <hyperlink ref="H5" location="gid=496121561&amp;range=B55" display="gid=496121561&amp;range=B55" xr:uid="{5C255D54-713E-422A-B4B0-A69D9AB54C2F}"/>
    <hyperlink ref="F5" location="gid=1539627855&amp;range=B27" display="gid=1539627855&amp;range=B27" xr:uid="{520FEC5B-CC93-471D-AADC-49E157BAE9AD}"/>
    <hyperlink ref="E3" location="gid=680443352&amp;range=B51" display="gid=680443352&amp;range=B51" xr:uid="{6A7CD5F1-CCCC-4CB6-A27A-60F0C1EF33CF}"/>
    <hyperlink ref="F6" location="gid=1539627855&amp;range=B36" display="gid=1539627855&amp;range=B36" xr:uid="{06F8C40F-8E8E-4CB1-A100-FAE9B0BBABE9}"/>
    <hyperlink ref="B5" location="gid=1282985040&amp;range=B92" display="gid=1282985040&amp;range=B92" xr:uid="{72872B92-E30C-441B-B465-FDD51A6857EC}"/>
    <hyperlink ref="E4" location="gid=680443352&amp;range=B67" display="gid=680443352&amp;range=B67" xr:uid="{16E246D5-F7A7-4AD4-A5BA-1686D00968F8}"/>
    <hyperlink ref="F7" location="gid=1539627855&amp;range=B46" display="gid=1539627855&amp;range=B46" xr:uid="{BEE3862C-3127-4F7B-8D9E-98962EA8E75C}"/>
    <hyperlink ref="C5" location="gid=416393751&amp;range=B159" display="gid=416393751&amp;range=B159" xr:uid="{24682CFC-6B7E-4BF7-B4FA-36BD7CE72591}"/>
    <hyperlink ref="F8" location="gid=1539627855&amp;range=B58" display="gid=1539627855&amp;range=B58" xr:uid="{A4107291-A887-4563-B8EB-00CEDD3F24A5}"/>
    <hyperlink ref="F9" location="gid=1539627855&amp;range=B60" display="gid=1539627855&amp;range=B60" xr:uid="{9253D0E4-CAA1-45F5-8AD4-C6C3F02AA7F0}"/>
    <hyperlink ref="B6" location="gid=1282985040&amp;range=B143" display="gid=1282985040&amp;range=B143" xr:uid="{87F9652F-72F4-4B37-BB1C-EBBB94AD0563}"/>
    <hyperlink ref="F10" location="gid=1539627855&amp;range=B69" display="gid=1539627855&amp;range=B69" xr:uid="{96477F1E-BC0E-4FB0-A663-E3AB8B75052B}"/>
    <hyperlink ref="F11" location="gid=1539627855&amp;range=B80" display="gid=1539627855&amp;range=B80" xr:uid="{5FEED4DC-0E9C-48F7-A457-62FC8C6A5908}"/>
    <hyperlink ref="F12" location="gid=1539627855&amp;range=B107" display="gid=1539627855&amp;range=B107" xr:uid="{818C564F-712B-4DFE-9C45-27D2A8A34618}"/>
    <hyperlink ref="F13" location="gid=1539627855&amp;range=B109" display="gid=1539627855&amp;range=B109" xr:uid="{385B98A5-4254-4C48-9A08-CD13E63C9CAD}"/>
    <hyperlink ref="B7" location="gid=1282985040&amp;range=B201" display="gid=1282985040&amp;range=B201" xr:uid="{1619BB7F-B791-4770-ABD9-40AC20871C6B}"/>
    <hyperlink ref="F14" location="gid=1539627855&amp;range=B111" display="gid=1539627855&amp;range=B111" xr:uid="{672D7C71-14DD-4B96-9E36-8831DB4CA56B}"/>
    <hyperlink ref="B8" location="gid=1282985040&amp;range=B217" display="gid=1282985040&amp;range=B217" xr:uid="{4A4ACF0C-1095-464F-B09B-CFBF7273C20A}"/>
    <hyperlink ref="F15" location="gid=1539627855&amp;range=B144" display="gid=1539627855&amp;range=B144" xr:uid="{590090F9-1D20-44ED-A7D6-938E33848DE2}"/>
    <hyperlink ref="B9" location="gid=1282985040&amp;range=B232" display="gid=1282985040&amp;range=B232" xr:uid="{D23E9363-C983-4F1C-8AB4-562730BC22E1}"/>
    <hyperlink ref="F16" location="gid=1539627855&amp;range=B146" display="gid=1539627855&amp;range=B146" xr:uid="{47C534A8-8F75-446F-8C9E-799A4A985E4A}"/>
    <hyperlink ref="F17" location="gid=1539627855&amp;range=B148" display="gid=1539627855&amp;range=B148" xr:uid="{2276A59C-5A88-4FAB-ACAF-0AF07B885E05}"/>
    <hyperlink ref="B10" location="gid=1282985040&amp;range=B267" display="gid=1282985040&amp;range=B267" xr:uid="{3AA05A91-59FB-4C90-9EBA-79E7A193C561}"/>
    <hyperlink ref="F18" location="gid=1539627855&amp;range=B158" display="gid=1539627855&amp;range=B158" xr:uid="{234ACAB2-AD98-4518-80E9-AF08CC91173F}"/>
    <hyperlink ref="F19" location="gid=1539627855&amp;range=B173" display="gid=1539627855&amp;range=B173" xr:uid="{0BF21DC9-B2A0-4ADB-8F8D-E7A53354CAE4}"/>
    <hyperlink ref="F20" location="gid=1539627855&amp;range=B197" display="gid=1539627855&amp;range=B197" xr:uid="{087F9083-49DC-4E45-9248-151DD5A037CB}"/>
    <hyperlink ref="F21" location="gid=1539627855&amp;range=B214" display="gid=1539627855&amp;range=B214" xr:uid="{37800466-EDEE-4E23-957F-CAD2B46969F3}"/>
    <hyperlink ref="F22" location="gid=1539627855&amp;range=B232" display="gid=1539627855&amp;range=B232" xr:uid="{A307C534-5127-4C2B-A265-0D39C3368C65}"/>
    <hyperlink ref="F23" location="gid=1539627855&amp;range=B251" display="gid=1539627855&amp;range=B251" xr:uid="{0A58F06C-4B45-461F-9F65-AC292BA09403}"/>
    <hyperlink ref="A13" location="gid=1892985301&amp;range=B137" display="gid=1892985301&amp;range=B137" xr:uid="{638B5BFE-92D9-469F-9F62-5EEE50926146}"/>
    <hyperlink ref="A12" location="gid=1892985301&amp;range=B126" display="gid=1892985301&amp;range=B126" xr:uid="{8AA8038A-52E9-44EF-A30D-D786ACE08EBA}"/>
    <hyperlink ref="A11" location="gid=1892985301&amp;range=B114" display="gid=1892985301&amp;range=B114" xr:uid="{771F996B-BF4A-43B9-91EB-7C42A453DF28}"/>
    <hyperlink ref="A10" location="gid=1892985301&amp;range=B102" display="gid=1892985301&amp;range=B102" xr:uid="{2524B8B7-70E8-423E-A4E4-6B3D0EF63482}"/>
    <hyperlink ref="A9" location="gid=1892985301&amp;range=B91" display="gid=1892985301&amp;range=B91" xr:uid="{FB088FF7-B640-4D52-B081-DFB5A8466EF6}"/>
    <hyperlink ref="A8" location="gid=1892985301&amp;range=B80" display="gid=1892985301&amp;range=B80" xr:uid="{23579C48-15AE-4AF2-8D32-D1F56955167C}"/>
    <hyperlink ref="A7" location="gid=1892985301&amp;range=B68" display="gid=1892985301&amp;range=B68" xr:uid="{58D7B3B5-2B02-40BD-8C18-5000E83484FD}"/>
    <hyperlink ref="A6" location="gid=1892985301&amp;range=B57" display="gid=1892985301&amp;range=B57" xr:uid="{8EEB7071-954B-4A57-B0F7-907950CBD01B}"/>
    <hyperlink ref="A5" location="gid=1892985301&amp;range=B46" display="gid=1892985301&amp;range=B46" xr:uid="{7754846A-3122-4532-820A-720E6EBF67B6}"/>
    <hyperlink ref="A4" location="gid=1892985301&amp;range=B31" display="gid=1892985301&amp;range=B31" xr:uid="{177CEC14-A09C-4C98-AAF2-CFF631BE6F09}"/>
    <hyperlink ref="A3" location="gid=1892985301&amp;range=B16" display="gid=1892985301&amp;range=B16" xr:uid="{2280EC8E-FB66-4BA3-B3D0-EA19073E3004}"/>
    <hyperlink ref="A2" location="gid=1892985301&amp;range=B2" display="gid=1892985301&amp;range=B2" xr:uid="{73073499-6899-4279-8754-FBFEBF286CA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427F-A0E6-4FD0-8DF2-2B30B99631A8}">
  <dimension ref="A1:I81"/>
  <sheetViews>
    <sheetView tabSelected="1" topLeftCell="A76" workbookViewId="0">
      <selection activeCell="F83" sqref="F83"/>
    </sheetView>
  </sheetViews>
  <sheetFormatPr defaultRowHeight="14.4" x14ac:dyDescent="0.3"/>
  <cols>
    <col min="1" max="1" width="14.77734375" customWidth="1"/>
    <col min="2" max="2" width="10.33203125" customWidth="1"/>
    <col min="3" max="3" width="13.33203125" customWidth="1"/>
    <col min="4" max="4" width="13.88671875" customWidth="1"/>
    <col min="5" max="5" width="11.21875" customWidth="1"/>
    <col min="6" max="6" width="16.88671875" customWidth="1"/>
    <col min="7" max="7" width="36" customWidth="1"/>
    <col min="8" max="8" width="71.77734375" customWidth="1"/>
    <col min="9" max="9" width="58.6640625" customWidth="1"/>
  </cols>
  <sheetData>
    <row r="1" spans="1:7" ht="23.4" thickBot="1" x14ac:dyDescent="0.35">
      <c r="A1" s="19" t="s">
        <v>205</v>
      </c>
      <c r="B1" s="17"/>
      <c r="C1" s="17"/>
      <c r="D1" s="17"/>
      <c r="E1" s="17"/>
      <c r="F1" s="17"/>
      <c r="G1" s="17"/>
    </row>
    <row r="2" spans="1:7" ht="15" thickBot="1" x14ac:dyDescent="0.35">
      <c r="A2" s="20" t="s">
        <v>206</v>
      </c>
      <c r="B2" s="8"/>
      <c r="C2" s="8"/>
      <c r="D2" s="8"/>
      <c r="E2" s="8"/>
      <c r="F2" s="8"/>
      <c r="G2" s="8"/>
    </row>
    <row r="5" spans="1:7" x14ac:dyDescent="0.3">
      <c r="A5" s="44" t="s">
        <v>207</v>
      </c>
      <c r="C5" s="44" t="s">
        <v>207</v>
      </c>
      <c r="D5" s="44" t="s">
        <v>216</v>
      </c>
    </row>
    <row r="6" spans="1:7" x14ac:dyDescent="0.3">
      <c r="A6" t="s">
        <v>208</v>
      </c>
      <c r="C6" t="s">
        <v>215</v>
      </c>
      <c r="D6">
        <f>MATCH(C6,A6:A13,0)</f>
        <v>8</v>
      </c>
    </row>
    <row r="7" spans="1:7" x14ac:dyDescent="0.3">
      <c r="A7" t="s">
        <v>209</v>
      </c>
    </row>
    <row r="8" spans="1:7" x14ac:dyDescent="0.3">
      <c r="A8" t="s">
        <v>210</v>
      </c>
    </row>
    <row r="9" spans="1:7" x14ac:dyDescent="0.3">
      <c r="A9" t="s">
        <v>211</v>
      </c>
    </row>
    <row r="10" spans="1:7" x14ac:dyDescent="0.3">
      <c r="A10" t="s">
        <v>212</v>
      </c>
    </row>
    <row r="11" spans="1:7" x14ac:dyDescent="0.3">
      <c r="A11" t="s">
        <v>213</v>
      </c>
    </row>
    <row r="12" spans="1:7" x14ac:dyDescent="0.3">
      <c r="A12" t="s">
        <v>214</v>
      </c>
    </row>
    <row r="13" spans="1:7" x14ac:dyDescent="0.3">
      <c r="A13" t="s">
        <v>215</v>
      </c>
    </row>
    <row r="16" spans="1:7" ht="15" thickBot="1" x14ac:dyDescent="0.35"/>
    <row r="17" spans="1:6" ht="23.4" thickBot="1" x14ac:dyDescent="0.35">
      <c r="A17" s="19" t="s">
        <v>217</v>
      </c>
    </row>
    <row r="18" spans="1:6" ht="15" thickBot="1" x14ac:dyDescent="0.35">
      <c r="A18" s="20" t="s">
        <v>218</v>
      </c>
    </row>
    <row r="21" spans="1:6" x14ac:dyDescent="0.3">
      <c r="A21" s="45" t="s">
        <v>219</v>
      </c>
      <c r="B21" s="45" t="s">
        <v>220</v>
      </c>
      <c r="E21" s="45" t="s">
        <v>219</v>
      </c>
      <c r="F21" s="45" t="s">
        <v>220</v>
      </c>
    </row>
    <row r="22" spans="1:6" x14ac:dyDescent="0.3">
      <c r="A22" s="46">
        <v>10</v>
      </c>
      <c r="B22" s="46">
        <f>LOOKUP(A22,E22:E26,F22:F26)</f>
        <v>5</v>
      </c>
      <c r="E22" s="46">
        <v>10</v>
      </c>
      <c r="F22" s="46">
        <v>5</v>
      </c>
    </row>
    <row r="23" spans="1:6" x14ac:dyDescent="0.3">
      <c r="E23" s="46">
        <v>500</v>
      </c>
      <c r="F23" s="46">
        <v>10</v>
      </c>
    </row>
    <row r="24" spans="1:6" x14ac:dyDescent="0.3">
      <c r="E24" s="46">
        <v>1000</v>
      </c>
      <c r="F24" s="46">
        <v>15</v>
      </c>
    </row>
    <row r="25" spans="1:6" x14ac:dyDescent="0.3">
      <c r="E25" s="46">
        <v>6000</v>
      </c>
      <c r="F25" s="46">
        <v>20</v>
      </c>
    </row>
    <row r="26" spans="1:6" x14ac:dyDescent="0.3">
      <c r="E26" s="46">
        <v>25000</v>
      </c>
      <c r="F26" s="46">
        <v>25</v>
      </c>
    </row>
    <row r="30" spans="1:6" x14ac:dyDescent="0.3">
      <c r="A30" s="45" t="s">
        <v>219</v>
      </c>
      <c r="B30" s="46">
        <v>10</v>
      </c>
      <c r="C30" s="46">
        <v>500</v>
      </c>
      <c r="D30" s="46">
        <v>1000</v>
      </c>
      <c r="E30" s="46">
        <v>6000</v>
      </c>
      <c r="F30" s="46">
        <v>25000</v>
      </c>
    </row>
    <row r="31" spans="1:6" x14ac:dyDescent="0.3">
      <c r="A31" s="45" t="s">
        <v>220</v>
      </c>
      <c r="B31" s="46">
        <v>5</v>
      </c>
      <c r="C31" s="46">
        <v>10</v>
      </c>
      <c r="D31" s="46">
        <v>15</v>
      </c>
      <c r="E31" s="46">
        <v>20</v>
      </c>
      <c r="F31" s="46">
        <v>25</v>
      </c>
    </row>
    <row r="34" spans="1:9" x14ac:dyDescent="0.3">
      <c r="A34" s="45" t="s">
        <v>219</v>
      </c>
      <c r="B34" s="45" t="s">
        <v>220</v>
      </c>
    </row>
    <row r="35" spans="1:9" x14ac:dyDescent="0.3">
      <c r="A35" s="46">
        <v>500</v>
      </c>
      <c r="B35" s="46">
        <f>LOOKUP(A35,B30:F30,B31:F31)</f>
        <v>10</v>
      </c>
    </row>
    <row r="37" spans="1:9" ht="13.8" customHeight="1" thickBot="1" x14ac:dyDescent="0.35"/>
    <row r="38" spans="1:9" ht="15" hidden="1" thickBot="1" x14ac:dyDescent="0.35"/>
    <row r="39" spans="1:9" ht="15.6" customHeight="1" thickBot="1" x14ac:dyDescent="0.35">
      <c r="A39" s="21" t="s">
        <v>221</v>
      </c>
      <c r="B39" s="25" t="s">
        <v>222</v>
      </c>
      <c r="C39" s="25" t="s">
        <v>223</v>
      </c>
      <c r="D39" s="25" t="s">
        <v>224</v>
      </c>
      <c r="G39" s="21" t="s">
        <v>67</v>
      </c>
      <c r="H39" s="25" t="s">
        <v>68</v>
      </c>
      <c r="I39" s="25" t="s">
        <v>69</v>
      </c>
    </row>
    <row r="40" spans="1:9" ht="41.4" customHeight="1" thickBot="1" x14ac:dyDescent="0.35">
      <c r="A40" s="23" t="s">
        <v>225</v>
      </c>
      <c r="B40" s="13">
        <v>10</v>
      </c>
      <c r="C40" s="13">
        <v>200</v>
      </c>
      <c r="D40" s="14" t="s">
        <v>226</v>
      </c>
      <c r="G40" s="23" t="str">
        <f ca="1">_xlfn.FORMULATEXT(H40)</f>
        <v>=LOOKUP("A003",A40:A45,C40:C45)</v>
      </c>
      <c r="H40" s="13">
        <f>LOOKUP("A003",A40:A45,C40:C45)</f>
        <v>300</v>
      </c>
      <c r="I40" s="14" t="s">
        <v>235</v>
      </c>
    </row>
    <row r="41" spans="1:9" ht="31.8" customHeight="1" thickBot="1" x14ac:dyDescent="0.35">
      <c r="A41" s="23" t="s">
        <v>227</v>
      </c>
      <c r="B41" s="13">
        <v>20</v>
      </c>
      <c r="C41" s="13">
        <v>500</v>
      </c>
      <c r="D41" s="14" t="s">
        <v>226</v>
      </c>
      <c r="G41" s="23" t="str">
        <f t="shared" ref="G41:G43" ca="1" si="0">_xlfn.FORMULATEXT(H41)</f>
        <v>=LOOKUP(20,B40:B45,C40:C45)</v>
      </c>
      <c r="H41" s="13">
        <f>LOOKUP(20,B40:B45,C40:C45)</f>
        <v>500</v>
      </c>
      <c r="I41" s="14" t="s">
        <v>232</v>
      </c>
    </row>
    <row r="42" spans="1:9" ht="30.6" customHeight="1" thickBot="1" x14ac:dyDescent="0.35">
      <c r="A42" s="23" t="s">
        <v>228</v>
      </c>
      <c r="B42" s="13">
        <v>30</v>
      </c>
      <c r="C42" s="13">
        <v>300</v>
      </c>
      <c r="D42" s="14" t="s">
        <v>226</v>
      </c>
      <c r="G42" s="23" t="str">
        <f t="shared" ca="1" si="0"/>
        <v>=LOOKUP(25,B40:B45,C40:C45)</v>
      </c>
      <c r="H42" s="13">
        <f>LOOKUP(25,B40:B45,C40:C45)</f>
        <v>500</v>
      </c>
      <c r="I42" s="14" t="s">
        <v>233</v>
      </c>
    </row>
    <row r="43" spans="1:9" ht="30.6" customHeight="1" thickBot="1" x14ac:dyDescent="0.35">
      <c r="A43" s="23" t="s">
        <v>229</v>
      </c>
      <c r="B43" s="13">
        <v>40</v>
      </c>
      <c r="C43" s="13">
        <v>150</v>
      </c>
      <c r="D43" s="14" t="s">
        <v>226</v>
      </c>
      <c r="G43" s="23" t="str">
        <f t="shared" ca="1" si="0"/>
        <v>=LOOKUP(5,B40:B45,C40:C45)</v>
      </c>
      <c r="H43" s="15" t="e">
        <f>LOOKUP(5,B40:B45,C40:C45)</f>
        <v>#N/A</v>
      </c>
      <c r="I43" s="14" t="s">
        <v>234</v>
      </c>
    </row>
    <row r="44" spans="1:9" ht="15" thickBot="1" x14ac:dyDescent="0.35">
      <c r="A44" s="23" t="s">
        <v>230</v>
      </c>
      <c r="B44" s="13">
        <v>50</v>
      </c>
      <c r="C44" s="13">
        <v>225</v>
      </c>
      <c r="D44" s="5"/>
    </row>
    <row r="45" spans="1:9" ht="15" thickBot="1" x14ac:dyDescent="0.35">
      <c r="A45" s="23" t="s">
        <v>231</v>
      </c>
      <c r="B45" s="13">
        <v>60</v>
      </c>
      <c r="C45" s="13">
        <v>525</v>
      </c>
      <c r="D45" s="5"/>
    </row>
    <row r="47" spans="1:9" ht="15" thickBot="1" x14ac:dyDescent="0.35"/>
    <row r="48" spans="1:9" ht="23.4" thickBot="1" x14ac:dyDescent="0.35">
      <c r="A48" s="19" t="s">
        <v>236</v>
      </c>
      <c r="B48" s="17"/>
      <c r="C48" s="17"/>
      <c r="D48" s="17"/>
    </row>
    <row r="49" spans="1:8" ht="15" thickBot="1" x14ac:dyDescent="0.35">
      <c r="A49" s="20" t="s">
        <v>237</v>
      </c>
      <c r="B49" s="8"/>
      <c r="C49" s="8"/>
      <c r="D49" s="8"/>
    </row>
    <row r="50" spans="1:8" ht="15" thickBot="1" x14ac:dyDescent="0.35">
      <c r="A50" s="8"/>
      <c r="B50" s="8"/>
      <c r="C50" s="8"/>
      <c r="D50" s="8"/>
    </row>
    <row r="51" spans="1:8" ht="15" thickBot="1" x14ac:dyDescent="0.35">
      <c r="A51" s="26" t="s">
        <v>238</v>
      </c>
      <c r="B51" s="12" t="s">
        <v>239</v>
      </c>
      <c r="C51" s="12" t="s">
        <v>240</v>
      </c>
      <c r="D51" s="12" t="s">
        <v>241</v>
      </c>
    </row>
    <row r="52" spans="1:8" ht="15" thickBot="1" x14ac:dyDescent="0.35">
      <c r="A52" s="23" t="s">
        <v>242</v>
      </c>
      <c r="B52" s="13">
        <v>4</v>
      </c>
      <c r="C52" s="13">
        <v>7</v>
      </c>
      <c r="D52" s="13">
        <v>9</v>
      </c>
    </row>
    <row r="53" spans="1:8" ht="15" thickBot="1" x14ac:dyDescent="0.35">
      <c r="A53" s="23" t="s">
        <v>243</v>
      </c>
      <c r="B53" s="13">
        <v>5</v>
      </c>
      <c r="C53" s="13">
        <v>8</v>
      </c>
      <c r="D53" s="13">
        <v>10</v>
      </c>
    </row>
    <row r="54" spans="1:8" ht="15" thickBot="1" x14ac:dyDescent="0.35">
      <c r="A54" s="23" t="s">
        <v>244</v>
      </c>
      <c r="B54" s="13">
        <v>6</v>
      </c>
      <c r="C54" s="13">
        <v>9</v>
      </c>
      <c r="D54" s="13">
        <v>11</v>
      </c>
    </row>
    <row r="55" spans="1:8" ht="15" thickBot="1" x14ac:dyDescent="0.35"/>
    <row r="56" spans="1:8" ht="24.6" customHeight="1" thickBot="1" x14ac:dyDescent="0.35">
      <c r="F56" s="21" t="s">
        <v>67</v>
      </c>
      <c r="G56" s="25" t="s">
        <v>68</v>
      </c>
      <c r="H56" s="25" t="s">
        <v>69</v>
      </c>
    </row>
    <row r="57" spans="1:8" ht="33.6" customHeight="1" thickBot="1" x14ac:dyDescent="0.35">
      <c r="F57" s="23" t="e">
        <f>HLOOKUP("Axles", B41:E44, 2, TRUE)</f>
        <v>#N/A</v>
      </c>
      <c r="G57" s="13">
        <v>4</v>
      </c>
      <c r="H57" s="14" t="s">
        <v>245</v>
      </c>
    </row>
    <row r="58" spans="1:8" ht="29.4" customHeight="1" thickBot="1" x14ac:dyDescent="0.35">
      <c r="F58" s="23" t="e">
        <f>HLOOKUP("Bearings", C41:E44, 3, FALSE)</f>
        <v>#N/A</v>
      </c>
      <c r="G58" s="13">
        <v>8</v>
      </c>
      <c r="H58" s="14" t="s">
        <v>246</v>
      </c>
    </row>
    <row r="59" spans="1:8" ht="30.6" customHeight="1" thickBot="1" x14ac:dyDescent="0.35">
      <c r="F59" s="23" t="e">
        <f>HLOOKUP("B", B41:E44, 3, TRUE)</f>
        <v>#N/A</v>
      </c>
      <c r="G59" s="13">
        <v>5</v>
      </c>
      <c r="H59" s="14" t="s">
        <v>247</v>
      </c>
    </row>
    <row r="63" spans="1:8" ht="15" thickBot="1" x14ac:dyDescent="0.35"/>
    <row r="64" spans="1:8" ht="23.4" thickBot="1" x14ac:dyDescent="0.35">
      <c r="A64" s="19" t="s">
        <v>248</v>
      </c>
      <c r="B64" s="17"/>
      <c r="C64" s="17"/>
      <c r="D64" s="17"/>
      <c r="E64" s="17"/>
    </row>
    <row r="65" spans="1:8" ht="15" thickBot="1" x14ac:dyDescent="0.35">
      <c r="A65" s="20" t="s">
        <v>249</v>
      </c>
      <c r="B65" s="8"/>
      <c r="C65" s="8"/>
      <c r="D65" s="8"/>
      <c r="E65" s="8"/>
    </row>
    <row r="66" spans="1:8" ht="15" thickBot="1" x14ac:dyDescent="0.35">
      <c r="A66" s="8"/>
      <c r="B66" s="8"/>
      <c r="C66" s="8"/>
      <c r="D66" s="8"/>
      <c r="E66" s="8"/>
    </row>
    <row r="67" spans="1:8" ht="15" thickBot="1" x14ac:dyDescent="0.35">
      <c r="A67" s="26" t="s">
        <v>250</v>
      </c>
      <c r="B67" s="12" t="s">
        <v>251</v>
      </c>
      <c r="C67" s="12" t="s">
        <v>252</v>
      </c>
      <c r="D67" s="12" t="s">
        <v>253</v>
      </c>
      <c r="E67" s="12" t="s">
        <v>254</v>
      </c>
    </row>
    <row r="68" spans="1:8" ht="15" thickBot="1" x14ac:dyDescent="0.35">
      <c r="A68" s="22">
        <v>101</v>
      </c>
      <c r="B68" s="14" t="s">
        <v>255</v>
      </c>
      <c r="C68" s="14" t="s">
        <v>256</v>
      </c>
      <c r="D68" s="14" t="s">
        <v>257</v>
      </c>
      <c r="E68" s="39">
        <v>25180</v>
      </c>
    </row>
    <row r="69" spans="1:8" ht="15" thickBot="1" x14ac:dyDescent="0.35">
      <c r="A69" s="22">
        <v>105</v>
      </c>
      <c r="B69" s="14" t="s">
        <v>258</v>
      </c>
      <c r="C69" s="14" t="s">
        <v>259</v>
      </c>
      <c r="D69" s="14" t="s">
        <v>260</v>
      </c>
      <c r="E69" s="13" t="s">
        <v>261</v>
      </c>
    </row>
    <row r="70" spans="1:8" ht="15" thickBot="1" x14ac:dyDescent="0.35">
      <c r="A70" s="22">
        <v>108</v>
      </c>
      <c r="B70" s="14" t="s">
        <v>262</v>
      </c>
      <c r="C70" s="14" t="s">
        <v>263</v>
      </c>
      <c r="D70" s="14" t="s">
        <v>257</v>
      </c>
      <c r="E70" s="13" t="s">
        <v>264</v>
      </c>
    </row>
    <row r="71" spans="1:8" ht="15" thickBot="1" x14ac:dyDescent="0.35">
      <c r="A71" s="22">
        <v>111</v>
      </c>
      <c r="B71" s="14" t="s">
        <v>265</v>
      </c>
      <c r="C71" s="14" t="s">
        <v>266</v>
      </c>
      <c r="D71" s="14" t="s">
        <v>267</v>
      </c>
      <c r="E71" s="13" t="s">
        <v>268</v>
      </c>
    </row>
    <row r="72" spans="1:8" ht="15" thickBot="1" x14ac:dyDescent="0.35">
      <c r="A72" s="22">
        <v>115</v>
      </c>
      <c r="B72" s="14" t="s">
        <v>269</v>
      </c>
      <c r="C72" s="14" t="s">
        <v>270</v>
      </c>
      <c r="D72" s="14" t="s">
        <v>271</v>
      </c>
      <c r="E72" s="39">
        <v>20152</v>
      </c>
    </row>
    <row r="73" spans="1:8" ht="15" thickBot="1" x14ac:dyDescent="0.35">
      <c r="A73" s="22">
        <v>120</v>
      </c>
      <c r="B73" s="14" t="s">
        <v>272</v>
      </c>
      <c r="C73" s="14" t="s">
        <v>273</v>
      </c>
      <c r="D73" s="14" t="s">
        <v>257</v>
      </c>
      <c r="E73" s="39">
        <v>23194</v>
      </c>
    </row>
    <row r="76" spans="1:8" ht="15" thickBot="1" x14ac:dyDescent="0.35"/>
    <row r="77" spans="1:8" ht="15" thickBot="1" x14ac:dyDescent="0.35">
      <c r="F77" s="21" t="s">
        <v>67</v>
      </c>
      <c r="G77" s="25" t="s">
        <v>68</v>
      </c>
      <c r="H77" s="25" t="s">
        <v>69</v>
      </c>
    </row>
    <row r="78" spans="1:8" ht="28.2" thickBot="1" x14ac:dyDescent="0.35">
      <c r="F78" s="23" t="e">
        <f>VLOOKUP("Leal", C59:F64, 3, FALSE)</f>
        <v>#N/A</v>
      </c>
      <c r="G78" s="14" t="s">
        <v>257</v>
      </c>
      <c r="H78" s="14" t="s">
        <v>274</v>
      </c>
    </row>
    <row r="79" spans="1:8" ht="28.2" thickBot="1" x14ac:dyDescent="0.35">
      <c r="F79" s="23" t="e">
        <f>VLOOKUP(111, B59:F64, 5, FALSE)</f>
        <v>#N/A</v>
      </c>
      <c r="G79" s="13" t="s">
        <v>268</v>
      </c>
      <c r="H79" s="14" t="s">
        <v>275</v>
      </c>
    </row>
    <row r="80" spans="1:8" ht="28.2" thickBot="1" x14ac:dyDescent="0.35">
      <c r="F80" s="23" t="e">
        <f>VLOOKUP(110, B59:F64, 4, FALSE)</f>
        <v>#N/A</v>
      </c>
      <c r="G80" s="15" t="e">
        <v>#N/A</v>
      </c>
      <c r="H80" s="14" t="s">
        <v>276</v>
      </c>
    </row>
    <row r="81" spans="6:8" ht="42" thickBot="1" x14ac:dyDescent="0.35">
      <c r="F81" s="23" t="e">
        <f>VLOOKUP(114, B59:F64, 4, TRUE)</f>
        <v>#N/A</v>
      </c>
      <c r="G81" s="14" t="s">
        <v>267</v>
      </c>
      <c r="H81" s="14" t="s">
        <v>277</v>
      </c>
    </row>
  </sheetData>
  <dataValidations count="1">
    <dataValidation type="list" allowBlank="1" showInputMessage="1" showErrorMessage="1" sqref="C6" xr:uid="{BA4DDC1E-10AA-4AEE-81AE-09B9F90BEE7F}">
      <formula1>$A$6:$A$13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AC6A-0CBF-4836-887C-2A7C0A415486}">
  <dimension ref="A1:H7"/>
  <sheetViews>
    <sheetView workbookViewId="0">
      <selection activeCell="E7" sqref="E7"/>
    </sheetView>
  </sheetViews>
  <sheetFormatPr defaultRowHeight="14.4" x14ac:dyDescent="0.3"/>
  <cols>
    <col min="1" max="1" width="28.33203125" customWidth="1"/>
    <col min="4" max="4" width="23.21875" customWidth="1"/>
    <col min="5" max="5" width="18.21875" customWidth="1"/>
    <col min="6" max="6" width="30.109375" customWidth="1"/>
  </cols>
  <sheetData>
    <row r="1" spans="1:8" ht="15" thickBot="1" x14ac:dyDescent="0.35"/>
    <row r="2" spans="1:8" ht="23.4" thickBot="1" x14ac:dyDescent="0.45">
      <c r="A2" s="43" t="s">
        <v>199</v>
      </c>
      <c r="B2" s="16" t="s">
        <v>200</v>
      </c>
      <c r="C2" s="17"/>
      <c r="D2" s="17"/>
      <c r="E2" s="17"/>
      <c r="F2" s="17"/>
      <c r="G2" s="17"/>
      <c r="H2" s="18"/>
    </row>
    <row r="3" spans="1:8" ht="15" thickBot="1" x14ac:dyDescent="0.35">
      <c r="A3" s="20" t="s">
        <v>201</v>
      </c>
      <c r="B3" s="8"/>
      <c r="C3" s="8"/>
      <c r="D3" s="8"/>
      <c r="E3" s="8"/>
      <c r="F3" s="8"/>
      <c r="G3" s="8"/>
      <c r="H3" s="8"/>
    </row>
    <row r="4" spans="1:8" ht="15" thickBot="1" x14ac:dyDescent="0.35"/>
    <row r="5" spans="1:8" ht="15" thickBot="1" x14ac:dyDescent="0.35">
      <c r="A5" s="21" t="s">
        <v>134</v>
      </c>
      <c r="B5" s="25" t="s">
        <v>134</v>
      </c>
      <c r="D5" s="21" t="s">
        <v>67</v>
      </c>
      <c r="E5" s="25" t="s">
        <v>68</v>
      </c>
      <c r="F5" s="25" t="s">
        <v>69</v>
      </c>
    </row>
    <row r="6" spans="1:8" ht="19.2" customHeight="1" thickBot="1" x14ac:dyDescent="0.35">
      <c r="A6" s="23" t="s">
        <v>202</v>
      </c>
      <c r="B6" s="14" t="s">
        <v>203</v>
      </c>
      <c r="D6" s="23">
        <f>INDEX(B44:C45, 2, 2)</f>
        <v>0</v>
      </c>
      <c r="E6" s="14" t="str">
        <f>INDEX(A6:B7,2,2)</f>
        <v>Pears</v>
      </c>
      <c r="F6" s="14" t="s">
        <v>198</v>
      </c>
    </row>
    <row r="7" spans="1:8" ht="15" thickBot="1" x14ac:dyDescent="0.35">
      <c r="A7" s="23" t="s">
        <v>204</v>
      </c>
      <c r="B7" s="14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58CC-72AF-42C0-A334-7B7F18E1A9B7}">
  <dimension ref="A1:F118"/>
  <sheetViews>
    <sheetView topLeftCell="A115" zoomScale="175" zoomScaleNormal="175" workbookViewId="0">
      <selection activeCell="E114" sqref="E114"/>
    </sheetView>
  </sheetViews>
  <sheetFormatPr defaultRowHeight="14.4" x14ac:dyDescent="0.3"/>
  <cols>
    <col min="1" max="1" width="16.88671875" customWidth="1"/>
    <col min="2" max="2" width="14.77734375" customWidth="1"/>
    <col min="4" max="4" width="24" customWidth="1"/>
    <col min="5" max="5" width="16.5546875" customWidth="1"/>
    <col min="6" max="6" width="87.21875" customWidth="1"/>
  </cols>
  <sheetData>
    <row r="1" spans="1:6" ht="23.4" thickBot="1" x14ac:dyDescent="0.35">
      <c r="A1" s="19" t="s">
        <v>64</v>
      </c>
    </row>
    <row r="2" spans="1:6" ht="15" thickBot="1" x14ac:dyDescent="0.35">
      <c r="A2" s="20" t="s">
        <v>65</v>
      </c>
    </row>
    <row r="3" spans="1:6" ht="15" thickBot="1" x14ac:dyDescent="0.35"/>
    <row r="4" spans="1:6" ht="15" thickBot="1" x14ac:dyDescent="0.35">
      <c r="A4" s="21" t="s">
        <v>66</v>
      </c>
      <c r="D4" s="21" t="s">
        <v>67</v>
      </c>
      <c r="E4" s="25" t="s">
        <v>68</v>
      </c>
      <c r="F4" s="25" t="s">
        <v>69</v>
      </c>
    </row>
    <row r="5" spans="1:6" ht="25.8" customHeight="1" thickBot="1" x14ac:dyDescent="0.35">
      <c r="A5" s="22">
        <v>-5</v>
      </c>
      <c r="D5" s="27" t="str">
        <f ca="1">_xlfn.FORMULATEXT(E5)</f>
        <v>=SUM(A5:A10)</v>
      </c>
      <c r="E5" s="13">
        <f>SUM(A5:A10)</f>
        <v>45</v>
      </c>
      <c r="F5" s="14" t="s">
        <v>70</v>
      </c>
    </row>
    <row r="6" spans="1:6" ht="19.8" customHeight="1" thickBot="1" x14ac:dyDescent="0.35">
      <c r="A6" s="22">
        <v>15</v>
      </c>
    </row>
    <row r="7" spans="1:6" ht="15" thickBot="1" x14ac:dyDescent="0.35">
      <c r="A7" s="22">
        <v>30</v>
      </c>
    </row>
    <row r="8" spans="1:6" ht="15" thickBot="1" x14ac:dyDescent="0.35">
      <c r="A8" s="23">
        <v>5</v>
      </c>
    </row>
    <row r="9" spans="1:6" ht="15" thickBot="1" x14ac:dyDescent="0.35">
      <c r="A9" s="24" t="b">
        <v>1</v>
      </c>
    </row>
    <row r="10" spans="1:6" ht="15" thickBot="1" x14ac:dyDescent="0.35">
      <c r="A10" s="24" t="b">
        <v>0</v>
      </c>
    </row>
    <row r="12" spans="1:6" ht="15" thickBot="1" x14ac:dyDescent="0.35"/>
    <row r="13" spans="1:6" ht="23.4" thickBot="1" x14ac:dyDescent="0.35">
      <c r="A13" s="19" t="s">
        <v>71</v>
      </c>
    </row>
    <row r="14" spans="1:6" ht="15" thickBot="1" x14ac:dyDescent="0.35">
      <c r="A14" s="20" t="s">
        <v>72</v>
      </c>
    </row>
    <row r="15" spans="1:6" ht="15" thickBot="1" x14ac:dyDescent="0.35">
      <c r="A15" s="8"/>
    </row>
    <row r="16" spans="1:6" ht="15" thickBot="1" x14ac:dyDescent="0.35">
      <c r="A16" s="26" t="s">
        <v>66</v>
      </c>
      <c r="D16" s="25" t="s">
        <v>67</v>
      </c>
      <c r="E16" s="25" t="s">
        <v>68</v>
      </c>
      <c r="F16" s="25" t="s">
        <v>69</v>
      </c>
    </row>
    <row r="17" spans="1:6" ht="28.2" thickBot="1" x14ac:dyDescent="0.35">
      <c r="A17" s="22">
        <v>-5</v>
      </c>
      <c r="D17" s="27" t="str">
        <f ca="1">_xlfn.FORMULATEXT(E17)</f>
        <v>=AVERAGE(A17:A22)</v>
      </c>
      <c r="E17" s="13">
        <f>AVERAGE(A17:A22)</f>
        <v>11.25</v>
      </c>
      <c r="F17" s="14" t="s">
        <v>73</v>
      </c>
    </row>
    <row r="18" spans="1:6" ht="15" thickBot="1" x14ac:dyDescent="0.35">
      <c r="A18" s="22">
        <v>15</v>
      </c>
    </row>
    <row r="19" spans="1:6" ht="15" thickBot="1" x14ac:dyDescent="0.35">
      <c r="A19" s="22">
        <v>30</v>
      </c>
    </row>
    <row r="20" spans="1:6" ht="15" thickBot="1" x14ac:dyDescent="0.35">
      <c r="A20" s="23">
        <v>5</v>
      </c>
      <c r="D20">
        <f>45/4</f>
        <v>11.25</v>
      </c>
    </row>
    <row r="21" spans="1:6" ht="15" thickBot="1" x14ac:dyDescent="0.35">
      <c r="A21" s="24" t="b">
        <v>1</v>
      </c>
    </row>
    <row r="22" spans="1:6" ht="15" thickBot="1" x14ac:dyDescent="0.35">
      <c r="A22" s="24" t="b">
        <v>0</v>
      </c>
    </row>
    <row r="24" spans="1:6" ht="15" thickBot="1" x14ac:dyDescent="0.35"/>
    <row r="25" spans="1:6" ht="23.4" thickBot="1" x14ac:dyDescent="0.35">
      <c r="A25" s="19" t="s">
        <v>74</v>
      </c>
    </row>
    <row r="26" spans="1:6" ht="15" thickBot="1" x14ac:dyDescent="0.35">
      <c r="A26" s="20" t="s">
        <v>75</v>
      </c>
    </row>
    <row r="27" spans="1:6" ht="15" thickBot="1" x14ac:dyDescent="0.35">
      <c r="A27" s="8"/>
    </row>
    <row r="28" spans="1:6" ht="15" thickBot="1" x14ac:dyDescent="0.35">
      <c r="A28" s="26" t="s">
        <v>66</v>
      </c>
      <c r="D28" s="21" t="s">
        <v>67</v>
      </c>
      <c r="E28" s="25" t="s">
        <v>68</v>
      </c>
      <c r="F28" s="25" t="s">
        <v>69</v>
      </c>
    </row>
    <row r="29" spans="1:6" ht="32.4" customHeight="1" thickBot="1" x14ac:dyDescent="0.35">
      <c r="A29" s="22">
        <v>-5</v>
      </c>
      <c r="D29" s="27" t="str">
        <f ca="1">_xlfn.FORMULATEXT(E29)</f>
        <v>=COUNT(A29:A34)</v>
      </c>
      <c r="E29" s="13">
        <f>COUNT(A29:A34)</f>
        <v>4</v>
      </c>
      <c r="F29" s="14" t="s">
        <v>76</v>
      </c>
    </row>
    <row r="30" spans="1:6" ht="15" thickBot="1" x14ac:dyDescent="0.35">
      <c r="A30" s="22">
        <v>15</v>
      </c>
    </row>
    <row r="31" spans="1:6" ht="15" thickBot="1" x14ac:dyDescent="0.35">
      <c r="A31" s="22">
        <v>30</v>
      </c>
    </row>
    <row r="32" spans="1:6" ht="15" thickBot="1" x14ac:dyDescent="0.35">
      <c r="A32" s="23">
        <v>5</v>
      </c>
    </row>
    <row r="33" spans="1:6" ht="15" thickBot="1" x14ac:dyDescent="0.35">
      <c r="A33" s="24" t="b">
        <v>1</v>
      </c>
    </row>
    <row r="34" spans="1:6" ht="15" thickBot="1" x14ac:dyDescent="0.35">
      <c r="A34" s="24" t="b">
        <v>0</v>
      </c>
    </row>
    <row r="36" spans="1:6" ht="15" thickBot="1" x14ac:dyDescent="0.35"/>
    <row r="37" spans="1:6" ht="23.4" thickBot="1" x14ac:dyDescent="0.35">
      <c r="A37" s="19" t="s">
        <v>77</v>
      </c>
    </row>
    <row r="38" spans="1:6" ht="15" thickBot="1" x14ac:dyDescent="0.35">
      <c r="A38" s="20" t="s">
        <v>78</v>
      </c>
    </row>
    <row r="39" spans="1:6" ht="15" thickBot="1" x14ac:dyDescent="0.35">
      <c r="A39" s="8"/>
    </row>
    <row r="40" spans="1:6" ht="15" thickBot="1" x14ac:dyDescent="0.35">
      <c r="A40" s="26" t="s">
        <v>66</v>
      </c>
      <c r="D40" s="21" t="s">
        <v>67</v>
      </c>
      <c r="E40" s="25" t="s">
        <v>68</v>
      </c>
      <c r="F40" s="25" t="s">
        <v>69</v>
      </c>
    </row>
    <row r="41" spans="1:6" ht="15" thickBot="1" x14ac:dyDescent="0.35">
      <c r="A41" s="22">
        <v>-5</v>
      </c>
      <c r="D41" s="27" t="str">
        <f ca="1">_xlfn.FORMULATEXT(E41)</f>
        <v>=COUNTA(A41:A46)</v>
      </c>
      <c r="E41" s="13">
        <f>COUNTA(A41:A46)</f>
        <v>5</v>
      </c>
      <c r="F41" s="14" t="s">
        <v>79</v>
      </c>
    </row>
    <row r="42" spans="1:6" ht="15" thickBot="1" x14ac:dyDescent="0.35">
      <c r="A42" s="22">
        <v>15</v>
      </c>
    </row>
    <row r="43" spans="1:6" ht="15" thickBot="1" x14ac:dyDescent="0.35">
      <c r="A43" s="22">
        <v>30</v>
      </c>
    </row>
    <row r="44" spans="1:6" ht="15" thickBot="1" x14ac:dyDescent="0.35">
      <c r="A44" s="23"/>
    </row>
    <row r="45" spans="1:6" ht="15" thickBot="1" x14ac:dyDescent="0.35">
      <c r="A45" s="24" t="b">
        <v>1</v>
      </c>
    </row>
    <row r="46" spans="1:6" ht="15" thickBot="1" x14ac:dyDescent="0.35">
      <c r="A46" s="24" t="b">
        <v>0</v>
      </c>
    </row>
    <row r="48" spans="1:6" ht="15" thickBot="1" x14ac:dyDescent="0.35"/>
    <row r="49" spans="1:6" ht="23.4" thickBot="1" x14ac:dyDescent="0.35">
      <c r="A49" s="19" t="s">
        <v>80</v>
      </c>
      <c r="B49" s="17"/>
    </row>
    <row r="50" spans="1:6" ht="15" thickBot="1" x14ac:dyDescent="0.35">
      <c r="A50" s="20" t="s">
        <v>81</v>
      </c>
      <c r="B50" s="8"/>
    </row>
    <row r="51" spans="1:6" ht="15" thickBot="1" x14ac:dyDescent="0.35">
      <c r="A51" s="8"/>
      <c r="B51" s="8"/>
    </row>
    <row r="52" spans="1:6" ht="15" thickBot="1" x14ac:dyDescent="0.35">
      <c r="A52" s="26" t="s">
        <v>82</v>
      </c>
      <c r="B52" s="12" t="s">
        <v>83</v>
      </c>
      <c r="D52" s="21" t="s">
        <v>67</v>
      </c>
      <c r="E52" s="25" t="s">
        <v>68</v>
      </c>
      <c r="F52" s="25" t="s">
        <v>69</v>
      </c>
    </row>
    <row r="53" spans="1:6" ht="15" thickBot="1" x14ac:dyDescent="0.35">
      <c r="A53" s="22">
        <v>1</v>
      </c>
      <c r="B53" s="13">
        <v>15</v>
      </c>
      <c r="D53" s="27" t="str">
        <f ca="1">_xlfn.FORMULATEXT(E53)</f>
        <v>=MEDIAN(A53:A59)</v>
      </c>
      <c r="E53" s="13">
        <f>MEDIAN(A53:A59)</f>
        <v>4</v>
      </c>
      <c r="F53" s="14" t="s">
        <v>84</v>
      </c>
    </row>
    <row r="54" spans="1:6" ht="15" thickBot="1" x14ac:dyDescent="0.35">
      <c r="A54" s="22">
        <v>2</v>
      </c>
      <c r="B54" s="13">
        <v>10</v>
      </c>
      <c r="D54" s="27" t="str">
        <f t="shared" ref="D54:D56" ca="1" si="0">_xlfn.FORMULATEXT(E54)</f>
        <v>=MEDIAN(A53:A60)</v>
      </c>
      <c r="E54" s="13">
        <f>MEDIAN(A53:A60)</f>
        <v>4.5</v>
      </c>
      <c r="F54" s="14" t="s">
        <v>108</v>
      </c>
    </row>
    <row r="55" spans="1:6" ht="15" thickBot="1" x14ac:dyDescent="0.35">
      <c r="A55" s="22">
        <v>3</v>
      </c>
      <c r="B55" s="13">
        <v>5</v>
      </c>
      <c r="D55" s="27" t="str">
        <f t="shared" ca="1" si="0"/>
        <v>=MEDIAN(B52:B59)</v>
      </c>
      <c r="E55" s="13">
        <f>MEDIAN(B52:B59)</f>
        <v>12</v>
      </c>
      <c r="F55" s="14" t="s">
        <v>85</v>
      </c>
    </row>
    <row r="56" spans="1:6" ht="15" thickBot="1" x14ac:dyDescent="0.35">
      <c r="A56" s="22">
        <v>4</v>
      </c>
      <c r="B56" s="13">
        <v>8</v>
      </c>
    </row>
    <row r="57" spans="1:6" ht="15" thickBot="1" x14ac:dyDescent="0.35">
      <c r="A57" s="22">
        <v>5</v>
      </c>
      <c r="B57" s="13">
        <v>12</v>
      </c>
    </row>
    <row r="58" spans="1:6" ht="15" thickBot="1" x14ac:dyDescent="0.35">
      <c r="A58" s="22">
        <v>6</v>
      </c>
      <c r="B58" s="13">
        <v>25</v>
      </c>
    </row>
    <row r="59" spans="1:6" ht="15" thickBot="1" x14ac:dyDescent="0.35">
      <c r="A59" s="22">
        <v>7</v>
      </c>
      <c r="B59" s="13">
        <v>13</v>
      </c>
    </row>
    <row r="60" spans="1:6" ht="15" thickBot="1" x14ac:dyDescent="0.35">
      <c r="A60" s="22">
        <v>8</v>
      </c>
      <c r="B60" s="13">
        <v>5</v>
      </c>
      <c r="D60" t="str">
        <f ca="1">_xlfn.FORMULATEXT(E60)</f>
        <v>=SUM(23,66)</v>
      </c>
      <c r="E60">
        <f>SUM(23,66)</f>
        <v>89</v>
      </c>
    </row>
    <row r="62" spans="1:6" ht="15" thickBot="1" x14ac:dyDescent="0.35">
      <c r="D62" t="s">
        <v>141</v>
      </c>
    </row>
    <row r="63" spans="1:6" ht="23.4" thickBot="1" x14ac:dyDescent="0.35">
      <c r="A63" s="19" t="s">
        <v>93</v>
      </c>
    </row>
    <row r="64" spans="1:6" ht="15" thickBot="1" x14ac:dyDescent="0.35">
      <c r="A64" s="20" t="s">
        <v>94</v>
      </c>
    </row>
    <row r="65" spans="1:6" ht="15" thickBot="1" x14ac:dyDescent="0.35">
      <c r="A65" s="8"/>
    </row>
    <row r="66" spans="1:6" ht="15" thickBot="1" x14ac:dyDescent="0.35">
      <c r="A66" s="26" t="s">
        <v>66</v>
      </c>
      <c r="D66" s="21" t="s">
        <v>67</v>
      </c>
      <c r="E66" s="25" t="s">
        <v>68</v>
      </c>
      <c r="F66" s="25" t="s">
        <v>69</v>
      </c>
    </row>
    <row r="67" spans="1:6" ht="20.399999999999999" customHeight="1" thickBot="1" x14ac:dyDescent="0.35">
      <c r="A67" s="22">
        <v>5</v>
      </c>
      <c r="D67" s="27" t="str">
        <f ca="1">_xlfn.FORMULATEXT(E67)</f>
        <v>=COUNTBLANK(A67:A73)</v>
      </c>
      <c r="E67" s="13">
        <f>COUNTBLANK(A67:A73)</f>
        <v>3</v>
      </c>
      <c r="F67" s="14" t="s">
        <v>95</v>
      </c>
    </row>
    <row r="68" spans="1:6" ht="15" thickBot="1" x14ac:dyDescent="0.35">
      <c r="A68" s="22">
        <v>12</v>
      </c>
    </row>
    <row r="69" spans="1:6" ht="15" thickBot="1" x14ac:dyDescent="0.35">
      <c r="A69" s="22">
        <v>8</v>
      </c>
    </row>
    <row r="70" spans="1:6" ht="15" thickBot="1" x14ac:dyDescent="0.35">
      <c r="A70" s="3"/>
    </row>
    <row r="71" spans="1:6" ht="15" thickBot="1" x14ac:dyDescent="0.35">
      <c r="A71" s="22"/>
    </row>
    <row r="72" spans="1:6" ht="15" thickBot="1" x14ac:dyDescent="0.35">
      <c r="A72" s="23"/>
    </row>
    <row r="73" spans="1:6" ht="15" thickBot="1" x14ac:dyDescent="0.35">
      <c r="A73" s="23" t="s">
        <v>89</v>
      </c>
    </row>
    <row r="76" spans="1:6" ht="15" thickBot="1" x14ac:dyDescent="0.35"/>
    <row r="77" spans="1:6" ht="23.4" thickBot="1" x14ac:dyDescent="0.35">
      <c r="A77" s="19" t="s">
        <v>96</v>
      </c>
      <c r="B77" s="17"/>
    </row>
    <row r="78" spans="1:6" ht="15" thickBot="1" x14ac:dyDescent="0.35">
      <c r="A78" s="20" t="s">
        <v>97</v>
      </c>
      <c r="B78" s="8"/>
    </row>
    <row r="79" spans="1:6" ht="15" thickBot="1" x14ac:dyDescent="0.35">
      <c r="A79" s="8"/>
      <c r="B79" s="8"/>
    </row>
    <row r="80" spans="1:6" ht="15" thickBot="1" x14ac:dyDescent="0.35">
      <c r="A80" s="26" t="s">
        <v>66</v>
      </c>
      <c r="B80" s="12" t="s">
        <v>66</v>
      </c>
      <c r="D80" s="21" t="s">
        <v>67</v>
      </c>
      <c r="E80" s="25" t="s">
        <v>68</v>
      </c>
      <c r="F80" s="25" t="s">
        <v>69</v>
      </c>
    </row>
    <row r="81" spans="1:6" ht="28.2" thickBot="1" x14ac:dyDescent="0.35">
      <c r="A81" s="22">
        <v>5</v>
      </c>
      <c r="B81" s="13">
        <v>3</v>
      </c>
      <c r="D81" s="27" t="str">
        <f ca="1">_xlfn.FORMULATEXT(E81)</f>
        <v>=LARGE(A81:B85,5)</v>
      </c>
      <c r="E81" s="13">
        <f>LARGE(A81:B85,5)</f>
        <v>5</v>
      </c>
      <c r="F81" s="14" t="s">
        <v>98</v>
      </c>
    </row>
    <row r="82" spans="1:6" ht="15" thickBot="1" x14ac:dyDescent="0.35">
      <c r="A82" s="22">
        <v>4</v>
      </c>
      <c r="B82" s="13">
        <v>5</v>
      </c>
      <c r="D82" s="27" t="str">
        <f ca="1">_xlfn.FORMULATEXT(E82)</f>
        <v>=LARGE(A81:B85,8)</v>
      </c>
      <c r="E82" s="13">
        <f>LARGE(A81:B85,8)</f>
        <v>4</v>
      </c>
      <c r="F82" s="14" t="s">
        <v>99</v>
      </c>
    </row>
    <row r="83" spans="1:6" ht="15" thickBot="1" x14ac:dyDescent="0.35">
      <c r="A83" s="22">
        <v>3</v>
      </c>
      <c r="B83" s="13">
        <v>7</v>
      </c>
    </row>
    <row r="84" spans="1:6" ht="15" thickBot="1" x14ac:dyDescent="0.35">
      <c r="A84" s="22">
        <v>5</v>
      </c>
      <c r="B84" s="13">
        <v>7</v>
      </c>
    </row>
    <row r="85" spans="1:6" ht="15" thickBot="1" x14ac:dyDescent="0.35">
      <c r="A85" s="22">
        <v>10</v>
      </c>
      <c r="B85" s="13">
        <v>6</v>
      </c>
    </row>
    <row r="87" spans="1:6" ht="15" thickBot="1" x14ac:dyDescent="0.35"/>
    <row r="88" spans="1:6" ht="23.4" thickBot="1" x14ac:dyDescent="0.35">
      <c r="A88" s="19" t="s">
        <v>100</v>
      </c>
      <c r="B88" s="17"/>
    </row>
    <row r="89" spans="1:6" ht="15" thickBot="1" x14ac:dyDescent="0.35">
      <c r="A89" s="20" t="s">
        <v>101</v>
      </c>
      <c r="B89" s="8"/>
    </row>
    <row r="90" spans="1:6" ht="15" thickBot="1" x14ac:dyDescent="0.35">
      <c r="A90" s="8"/>
      <c r="B90" s="8"/>
    </row>
    <row r="91" spans="1:6" ht="15" thickBot="1" x14ac:dyDescent="0.35">
      <c r="A91" s="26" t="s">
        <v>66</v>
      </c>
      <c r="B91" s="12" t="s">
        <v>66</v>
      </c>
      <c r="D91" s="21" t="s">
        <v>67</v>
      </c>
      <c r="E91" s="25" t="s">
        <v>68</v>
      </c>
      <c r="F91" s="25" t="s">
        <v>69</v>
      </c>
    </row>
    <row r="92" spans="1:6" ht="28.2" thickBot="1" x14ac:dyDescent="0.35">
      <c r="A92" s="22">
        <v>5</v>
      </c>
      <c r="B92" s="13">
        <v>3</v>
      </c>
      <c r="D92" s="27" t="str">
        <f ca="1">_xlfn.FORMULATEXT(E92)</f>
        <v>=SMALL(A92:B96,1)</v>
      </c>
      <c r="E92" s="13">
        <f>SMALL(A92:B96,1)</f>
        <v>3</v>
      </c>
      <c r="F92" s="14" t="s">
        <v>102</v>
      </c>
    </row>
    <row r="93" spans="1:6" ht="15" thickBot="1" x14ac:dyDescent="0.35">
      <c r="A93" s="22">
        <v>4</v>
      </c>
      <c r="B93" s="13">
        <v>5</v>
      </c>
      <c r="D93" s="27" t="str">
        <f ca="1">_xlfn.FORMULATEXT(E93)</f>
        <v>=SMALL(A92:B96,8)</v>
      </c>
      <c r="E93" s="13">
        <f>SMALL(A92:B96,8)</f>
        <v>7</v>
      </c>
      <c r="F93" s="14" t="s">
        <v>103</v>
      </c>
    </row>
    <row r="94" spans="1:6" ht="15" thickBot="1" x14ac:dyDescent="0.35">
      <c r="A94" s="22">
        <v>3</v>
      </c>
      <c r="B94" s="13">
        <v>7</v>
      </c>
    </row>
    <row r="95" spans="1:6" ht="15" thickBot="1" x14ac:dyDescent="0.35">
      <c r="A95" s="22">
        <v>5</v>
      </c>
      <c r="B95" s="13">
        <v>7</v>
      </c>
    </row>
    <row r="96" spans="1:6" ht="15" thickBot="1" x14ac:dyDescent="0.35">
      <c r="A96" s="22">
        <v>10</v>
      </c>
      <c r="B96" s="13">
        <v>6</v>
      </c>
    </row>
    <row r="98" spans="1:6" ht="15" thickBot="1" x14ac:dyDescent="0.35"/>
    <row r="99" spans="1:6" ht="23.4" thickBot="1" x14ac:dyDescent="0.35">
      <c r="A99" s="19" t="s">
        <v>104</v>
      </c>
    </row>
    <row r="100" spans="1:6" ht="15" thickBot="1" x14ac:dyDescent="0.35">
      <c r="A100" s="20" t="s">
        <v>105</v>
      </c>
    </row>
    <row r="101" spans="1:6" ht="15" thickBot="1" x14ac:dyDescent="0.35"/>
    <row r="102" spans="1:6" ht="15" thickBot="1" x14ac:dyDescent="0.35">
      <c r="A102" s="21" t="s">
        <v>66</v>
      </c>
      <c r="B102" s="25" t="s">
        <v>66</v>
      </c>
      <c r="D102" s="21" t="s">
        <v>67</v>
      </c>
      <c r="E102" s="25" t="s">
        <v>68</v>
      </c>
      <c r="F102" s="25" t="s">
        <v>69</v>
      </c>
    </row>
    <row r="103" spans="1:6" ht="15" thickBot="1" x14ac:dyDescent="0.35">
      <c r="A103" s="22">
        <v>5</v>
      </c>
      <c r="B103" s="13">
        <v>3</v>
      </c>
      <c r="D103" s="27" t="str">
        <f ca="1">_xlfn.FORMULATEXT(E103)</f>
        <v>=MAX(A103:B107)</v>
      </c>
      <c r="E103" s="13">
        <f>MAX(A103:B107)</f>
        <v>10</v>
      </c>
      <c r="F103" s="14" t="s">
        <v>109</v>
      </c>
    </row>
    <row r="104" spans="1:6" ht="15" thickBot="1" x14ac:dyDescent="0.35">
      <c r="A104" s="22">
        <v>4</v>
      </c>
      <c r="B104" s="13">
        <v>5</v>
      </c>
    </row>
    <row r="105" spans="1:6" ht="15" thickBot="1" x14ac:dyDescent="0.35">
      <c r="A105" s="22">
        <v>3</v>
      </c>
      <c r="B105" s="13">
        <v>7</v>
      </c>
    </row>
    <row r="106" spans="1:6" ht="15" thickBot="1" x14ac:dyDescent="0.35">
      <c r="A106" s="22">
        <v>5</v>
      </c>
      <c r="B106" s="13">
        <v>7</v>
      </c>
    </row>
    <row r="107" spans="1:6" ht="15" thickBot="1" x14ac:dyDescent="0.35">
      <c r="A107" s="22">
        <v>10</v>
      </c>
      <c r="B107" s="13">
        <v>6</v>
      </c>
    </row>
    <row r="109" spans="1:6" ht="15" thickBot="1" x14ac:dyDescent="0.35"/>
    <row r="110" spans="1:6" ht="23.4" thickBot="1" x14ac:dyDescent="0.35">
      <c r="A110" s="19" t="s">
        <v>106</v>
      </c>
    </row>
    <row r="111" spans="1:6" ht="15" thickBot="1" x14ac:dyDescent="0.35">
      <c r="A111" s="20" t="s">
        <v>107</v>
      </c>
    </row>
    <row r="112" spans="1:6" ht="15" thickBot="1" x14ac:dyDescent="0.35"/>
    <row r="113" spans="1:6" ht="15" thickBot="1" x14ac:dyDescent="0.35">
      <c r="A113" s="21" t="s">
        <v>66</v>
      </c>
      <c r="B113" s="25" t="s">
        <v>66</v>
      </c>
      <c r="D113" s="21" t="s">
        <v>67</v>
      </c>
      <c r="E113" s="25" t="s">
        <v>68</v>
      </c>
      <c r="F113" s="25" t="s">
        <v>69</v>
      </c>
    </row>
    <row r="114" spans="1:6" ht="15" thickBot="1" x14ac:dyDescent="0.35">
      <c r="A114" s="22">
        <v>5</v>
      </c>
      <c r="B114" s="13">
        <v>3</v>
      </c>
      <c r="D114" s="27" t="str">
        <f ca="1">_xlfn.FORMULATEXT(E114)</f>
        <v>=MIN(A114:B118)</v>
      </c>
      <c r="E114" s="13">
        <f>MIN(A114:B118)</f>
        <v>3</v>
      </c>
      <c r="F114" s="14" t="s">
        <v>110</v>
      </c>
    </row>
    <row r="115" spans="1:6" ht="15" thickBot="1" x14ac:dyDescent="0.35">
      <c r="A115" s="22">
        <v>4</v>
      </c>
      <c r="B115" s="13">
        <v>5</v>
      </c>
    </row>
    <row r="116" spans="1:6" ht="15" thickBot="1" x14ac:dyDescent="0.35">
      <c r="A116" s="22">
        <v>3</v>
      </c>
      <c r="B116" s="13">
        <v>7</v>
      </c>
    </row>
    <row r="117" spans="1:6" ht="15" thickBot="1" x14ac:dyDescent="0.35">
      <c r="A117" s="22">
        <v>5</v>
      </c>
      <c r="B117" s="13">
        <v>7</v>
      </c>
    </row>
    <row r="118" spans="1:6" ht="15" thickBot="1" x14ac:dyDescent="0.35">
      <c r="A118" s="22">
        <v>10</v>
      </c>
      <c r="B118" s="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33F-F287-4145-87E3-F651171A394D}">
  <dimension ref="A1:G58"/>
  <sheetViews>
    <sheetView topLeftCell="A5" zoomScale="145" zoomScaleNormal="145" workbookViewId="0">
      <selection activeCell="F14" sqref="F14"/>
    </sheetView>
  </sheetViews>
  <sheetFormatPr defaultRowHeight="14.4" x14ac:dyDescent="0.3"/>
  <cols>
    <col min="1" max="1" width="15.5546875" customWidth="1"/>
    <col min="2" max="2" width="15.33203125" customWidth="1"/>
    <col min="5" max="5" width="38.77734375" customWidth="1"/>
    <col min="6" max="6" width="34.44140625" customWidth="1"/>
    <col min="7" max="7" width="82.5546875" customWidth="1"/>
  </cols>
  <sheetData>
    <row r="1" spans="1:7" ht="23.4" thickBot="1" x14ac:dyDescent="0.35">
      <c r="A1" s="19" t="s">
        <v>111</v>
      </c>
      <c r="B1" s="17"/>
      <c r="C1" s="17"/>
      <c r="D1" s="17"/>
      <c r="E1" s="17"/>
      <c r="F1" s="17"/>
      <c r="G1" s="18"/>
    </row>
    <row r="2" spans="1:7" ht="15" thickBot="1" x14ac:dyDescent="0.35">
      <c r="A2" s="20" t="s">
        <v>112</v>
      </c>
      <c r="B2" s="8"/>
      <c r="C2" s="8"/>
      <c r="D2" s="8"/>
      <c r="E2" s="8"/>
      <c r="F2" s="8"/>
      <c r="G2" s="5"/>
    </row>
    <row r="3" spans="1:7" ht="15" thickBot="1" x14ac:dyDescent="0.35">
      <c r="A3" s="8"/>
      <c r="B3" s="8"/>
      <c r="C3" s="8"/>
      <c r="D3" s="7"/>
      <c r="E3" s="8"/>
      <c r="F3" s="8"/>
      <c r="G3" s="8"/>
    </row>
    <row r="4" spans="1:7" ht="28.2" thickBot="1" x14ac:dyDescent="0.35">
      <c r="A4" s="26" t="s">
        <v>113</v>
      </c>
      <c r="B4" s="28" t="s">
        <v>114</v>
      </c>
      <c r="C4" s="11"/>
      <c r="D4" s="10"/>
      <c r="E4" s="12" t="s">
        <v>67</v>
      </c>
      <c r="F4" s="12" t="s">
        <v>68</v>
      </c>
      <c r="G4" s="12" t="s">
        <v>69</v>
      </c>
    </row>
    <row r="5" spans="1:7" ht="15" thickBot="1" x14ac:dyDescent="0.35">
      <c r="A5" s="22">
        <v>1500</v>
      </c>
      <c r="B5" s="13">
        <v>900</v>
      </c>
      <c r="C5" s="5"/>
      <c r="D5" s="10"/>
      <c r="E5" s="27" t="str">
        <f ca="1">_xlfn.FORMULATEXT(F5)</f>
        <v>=IF(A5&gt;B5, "a", "b")</v>
      </c>
      <c r="F5" s="14" t="str">
        <f>IF(A5&gt;B5, "a", "b")</f>
        <v>a</v>
      </c>
      <c r="G5" s="14" t="s">
        <v>115</v>
      </c>
    </row>
    <row r="6" spans="1:7" ht="18" customHeight="1" thickBot="1" x14ac:dyDescent="0.35">
      <c r="A6" s="22">
        <v>500</v>
      </c>
      <c r="B6" s="13">
        <v>900</v>
      </c>
      <c r="C6" s="5"/>
      <c r="D6" s="10"/>
      <c r="E6" s="27" t="str">
        <f ca="1">_xlfn.FORMULATEXT(F6)</f>
        <v>=IF(A6&gt;B6, "Over Budget", "OK")</v>
      </c>
      <c r="F6" s="14" t="str">
        <f>IF(A6&gt;B6, "Over Budget", "OK")</f>
        <v>OK</v>
      </c>
      <c r="G6" s="14" t="s">
        <v>116</v>
      </c>
    </row>
    <row r="7" spans="1:7" ht="15" thickBot="1" x14ac:dyDescent="0.35">
      <c r="A7" s="22">
        <v>525</v>
      </c>
      <c r="B7" s="13">
        <v>925</v>
      </c>
      <c r="C7" s="5"/>
      <c r="D7" s="7"/>
      <c r="E7" s="7"/>
      <c r="F7" s="7"/>
      <c r="G7" s="7"/>
    </row>
    <row r="9" spans="1:7" ht="15" thickBot="1" x14ac:dyDescent="0.35"/>
    <row r="10" spans="1:7" ht="23.4" thickBot="1" x14ac:dyDescent="0.35">
      <c r="A10" s="19" t="s">
        <v>117</v>
      </c>
      <c r="B10" s="17"/>
    </row>
    <row r="11" spans="1:7" ht="15" thickBot="1" x14ac:dyDescent="0.35">
      <c r="A11" s="20" t="s">
        <v>118</v>
      </c>
      <c r="B11" s="8"/>
    </row>
    <row r="12" spans="1:7" ht="15" thickBot="1" x14ac:dyDescent="0.35">
      <c r="A12" s="8"/>
      <c r="B12" s="8"/>
    </row>
    <row r="13" spans="1:7" ht="15" thickBot="1" x14ac:dyDescent="0.35">
      <c r="A13" s="26" t="s">
        <v>86</v>
      </c>
      <c r="B13" s="12" t="s">
        <v>87</v>
      </c>
      <c r="E13" s="21" t="s">
        <v>67</v>
      </c>
      <c r="F13" s="25" t="s">
        <v>68</v>
      </c>
      <c r="G13" s="25" t="s">
        <v>69</v>
      </c>
    </row>
    <row r="14" spans="1:7" ht="15" thickBot="1" x14ac:dyDescent="0.35">
      <c r="A14" s="23" t="s">
        <v>90</v>
      </c>
      <c r="B14" s="13">
        <v>500</v>
      </c>
      <c r="E14" s="27" t="str">
        <f ca="1">_xlfn.FORMULATEXT(F14)</f>
        <v>=AVERAGEIF(A14:A24,"East",B14:B24)</v>
      </c>
      <c r="F14" s="13">
        <f>AVERAGEIF(A14:A24,"East",B14:B24)</f>
        <v>267.5</v>
      </c>
      <c r="G14" s="14" t="s">
        <v>122</v>
      </c>
    </row>
    <row r="15" spans="1:7" ht="15" thickBot="1" x14ac:dyDescent="0.35">
      <c r="A15" s="23" t="s">
        <v>88</v>
      </c>
      <c r="B15" s="13">
        <v>50</v>
      </c>
      <c r="E15" s="27" t="str">
        <f t="shared" ref="E15:E21" ca="1" si="0">_xlfn.FORMULATEXT(F15)</f>
        <v>=AVERAGEIF(A14:A24,"North",B14:B24)</v>
      </c>
      <c r="F15" s="13">
        <f>AVERAGEIF(A14:A24,"North",B14:B24)</f>
        <v>62.5</v>
      </c>
      <c r="G15" s="14" t="s">
        <v>123</v>
      </c>
    </row>
    <row r="16" spans="1:7" ht="15" thickBot="1" x14ac:dyDescent="0.35">
      <c r="A16" s="23" t="s">
        <v>91</v>
      </c>
      <c r="B16" s="13">
        <v>100</v>
      </c>
    </row>
    <row r="17" spans="1:7" ht="15" thickBot="1" x14ac:dyDescent="0.35">
      <c r="A17" s="23" t="s">
        <v>92</v>
      </c>
      <c r="B17" s="13">
        <v>25</v>
      </c>
    </row>
    <row r="18" spans="1:7" ht="15" thickBot="1" x14ac:dyDescent="0.35">
      <c r="A18" s="23" t="s">
        <v>119</v>
      </c>
      <c r="B18" s="13">
        <v>200</v>
      </c>
      <c r="D18">
        <f>B14+B20</f>
        <v>535</v>
      </c>
      <c r="E18">
        <f>D18/2</f>
        <v>267.5</v>
      </c>
    </row>
    <row r="19" spans="1:7" ht="15" thickBot="1" x14ac:dyDescent="0.35">
      <c r="A19" s="23" t="s">
        <v>120</v>
      </c>
      <c r="B19" s="13">
        <v>30</v>
      </c>
    </row>
    <row r="20" spans="1:7" ht="15" thickBot="1" x14ac:dyDescent="0.35">
      <c r="A20" s="23" t="s">
        <v>90</v>
      </c>
      <c r="B20" s="13">
        <v>35</v>
      </c>
    </row>
    <row r="21" spans="1:7" ht="15" thickBot="1" x14ac:dyDescent="0.35">
      <c r="A21" s="23" t="s">
        <v>88</v>
      </c>
      <c r="B21" s="13">
        <v>50</v>
      </c>
    </row>
    <row r="22" spans="1:7" ht="15" thickBot="1" x14ac:dyDescent="0.35">
      <c r="A22" s="23" t="s">
        <v>92</v>
      </c>
      <c r="B22" s="13">
        <v>15</v>
      </c>
    </row>
    <row r="23" spans="1:7" ht="15" thickBot="1" x14ac:dyDescent="0.35">
      <c r="A23" s="23" t="s">
        <v>91</v>
      </c>
      <c r="B23" s="13">
        <v>25</v>
      </c>
    </row>
    <row r="24" spans="1:7" ht="15" thickBot="1" x14ac:dyDescent="0.35">
      <c r="A24" s="23" t="s">
        <v>121</v>
      </c>
      <c r="B24" s="13">
        <v>40</v>
      </c>
    </row>
    <row r="26" spans="1:7" ht="15" thickBot="1" x14ac:dyDescent="0.35"/>
    <row r="27" spans="1:7" ht="23.4" thickBot="1" x14ac:dyDescent="0.35">
      <c r="A27" s="19" t="s">
        <v>124</v>
      </c>
      <c r="B27" s="17"/>
    </row>
    <row r="28" spans="1:7" ht="15" thickBot="1" x14ac:dyDescent="0.35">
      <c r="A28" s="20" t="s">
        <v>125</v>
      </c>
      <c r="B28" s="8"/>
    </row>
    <row r="29" spans="1:7" ht="15" thickBot="1" x14ac:dyDescent="0.35">
      <c r="A29" s="8"/>
      <c r="B29" s="8"/>
    </row>
    <row r="30" spans="1:7" ht="15" thickBot="1" x14ac:dyDescent="0.35">
      <c r="A30" s="26" t="s">
        <v>86</v>
      </c>
      <c r="B30" s="12" t="s">
        <v>87</v>
      </c>
      <c r="E30" s="21" t="s">
        <v>67</v>
      </c>
      <c r="F30" s="25" t="s">
        <v>68</v>
      </c>
      <c r="G30" s="25" t="s">
        <v>69</v>
      </c>
    </row>
    <row r="31" spans="1:7" ht="15" thickBot="1" x14ac:dyDescent="0.35">
      <c r="A31" s="23" t="s">
        <v>90</v>
      </c>
      <c r="B31" s="13">
        <v>500</v>
      </c>
      <c r="E31" s="27" t="str">
        <f t="shared" ref="E31:E32" ca="1" si="1">_xlfn.FORMULATEXT(F31)</f>
        <v>=SUMIF(A31:A41,"East",B31:B41)</v>
      </c>
      <c r="F31" s="13">
        <f>SUMIF(A31:A41,"East",B31:B41)</f>
        <v>535</v>
      </c>
      <c r="G31" s="14" t="s">
        <v>126</v>
      </c>
    </row>
    <row r="32" spans="1:7" ht="15" thickBot="1" x14ac:dyDescent="0.35">
      <c r="A32" s="23" t="s">
        <v>88</v>
      </c>
      <c r="B32" s="13">
        <v>50</v>
      </c>
      <c r="E32" s="27" t="str">
        <f t="shared" ca="1" si="1"/>
        <v>=SUMIF(A31:A41,"North",B31:B41)</v>
      </c>
      <c r="F32" s="13">
        <f>SUMIF(A31:A41,"North",B31:B41)</f>
        <v>125</v>
      </c>
      <c r="G32" s="14" t="s">
        <v>127</v>
      </c>
    </row>
    <row r="33" spans="1:7" ht="15" thickBot="1" x14ac:dyDescent="0.35">
      <c r="A33" s="23" t="s">
        <v>91</v>
      </c>
      <c r="B33" s="13">
        <v>100</v>
      </c>
    </row>
    <row r="34" spans="1:7" ht="15" thickBot="1" x14ac:dyDescent="0.35">
      <c r="A34" s="23" t="s">
        <v>92</v>
      </c>
      <c r="B34" s="13">
        <v>25</v>
      </c>
    </row>
    <row r="35" spans="1:7" ht="15" thickBot="1" x14ac:dyDescent="0.35">
      <c r="A35" s="23" t="s">
        <v>119</v>
      </c>
      <c r="B35" s="13">
        <v>200</v>
      </c>
    </row>
    <row r="36" spans="1:7" ht="15" thickBot="1" x14ac:dyDescent="0.35">
      <c r="A36" s="23" t="s">
        <v>120</v>
      </c>
      <c r="B36" s="13">
        <v>30</v>
      </c>
    </row>
    <row r="37" spans="1:7" ht="15" thickBot="1" x14ac:dyDescent="0.35">
      <c r="A37" s="23" t="s">
        <v>90</v>
      </c>
      <c r="B37" s="13">
        <v>35</v>
      </c>
    </row>
    <row r="38" spans="1:7" ht="15" thickBot="1" x14ac:dyDescent="0.35">
      <c r="A38" s="23" t="s">
        <v>88</v>
      </c>
      <c r="B38" s="13">
        <v>50</v>
      </c>
    </row>
    <row r="39" spans="1:7" ht="15" thickBot="1" x14ac:dyDescent="0.35">
      <c r="A39" s="23" t="s">
        <v>92</v>
      </c>
      <c r="B39" s="13">
        <v>15</v>
      </c>
    </row>
    <row r="40" spans="1:7" ht="15" thickBot="1" x14ac:dyDescent="0.35">
      <c r="A40" s="23" t="s">
        <v>91</v>
      </c>
      <c r="B40" s="13">
        <v>25</v>
      </c>
    </row>
    <row r="41" spans="1:7" ht="15" thickBot="1" x14ac:dyDescent="0.35">
      <c r="A41" s="23" t="s">
        <v>121</v>
      </c>
      <c r="B41" s="13">
        <v>40</v>
      </c>
    </row>
    <row r="43" spans="1:7" ht="15" thickBot="1" x14ac:dyDescent="0.35"/>
    <row r="44" spans="1:7" ht="23.4" thickBot="1" x14ac:dyDescent="0.35">
      <c r="A44" s="19" t="s">
        <v>128</v>
      </c>
      <c r="B44" s="17"/>
    </row>
    <row r="45" spans="1:7" ht="15" thickBot="1" x14ac:dyDescent="0.35">
      <c r="A45" s="20" t="s">
        <v>129</v>
      </c>
      <c r="B45" s="8"/>
    </row>
    <row r="46" spans="1:7" ht="15" thickBot="1" x14ac:dyDescent="0.35">
      <c r="A46" s="8"/>
      <c r="B46" s="8"/>
    </row>
    <row r="47" spans="1:7" ht="15" thickBot="1" x14ac:dyDescent="0.35">
      <c r="A47" s="26" t="s">
        <v>86</v>
      </c>
      <c r="B47" s="12" t="s">
        <v>87</v>
      </c>
      <c r="E47" s="21" t="s">
        <v>67</v>
      </c>
      <c r="F47" s="25" t="s">
        <v>68</v>
      </c>
      <c r="G47" s="25" t="s">
        <v>69</v>
      </c>
    </row>
    <row r="48" spans="1:7" ht="15" thickBot="1" x14ac:dyDescent="0.35">
      <c r="A48" s="23" t="s">
        <v>90</v>
      </c>
      <c r="B48" s="13">
        <v>500</v>
      </c>
      <c r="E48" s="27" t="str">
        <f t="shared" ref="E48:E49" ca="1" si="2">_xlfn.FORMULATEXT(F48)</f>
        <v>=COUNTIF(A48:A58,"East")</v>
      </c>
      <c r="F48" s="13">
        <f>COUNTIF(A48:A58,"East")</f>
        <v>2</v>
      </c>
      <c r="G48" s="14" t="s">
        <v>130</v>
      </c>
    </row>
    <row r="49" spans="1:7" ht="15" thickBot="1" x14ac:dyDescent="0.35">
      <c r="A49" s="23" t="s">
        <v>88</v>
      </c>
      <c r="B49" s="13">
        <v>50</v>
      </c>
      <c r="E49" s="27" t="str">
        <f t="shared" ca="1" si="2"/>
        <v>=COUNTIF(A48:A58,"North")</v>
      </c>
      <c r="F49" s="13">
        <f>COUNTIF(A48:A58,"North")</f>
        <v>2</v>
      </c>
      <c r="G49" s="14" t="s">
        <v>131</v>
      </c>
    </row>
    <row r="50" spans="1:7" ht="15" thickBot="1" x14ac:dyDescent="0.35">
      <c r="A50" s="23" t="s">
        <v>91</v>
      </c>
      <c r="B50" s="13">
        <v>100</v>
      </c>
    </row>
    <row r="51" spans="1:7" ht="15" thickBot="1" x14ac:dyDescent="0.35">
      <c r="A51" s="23" t="s">
        <v>92</v>
      </c>
      <c r="B51" s="13">
        <v>25</v>
      </c>
    </row>
    <row r="52" spans="1:7" ht="15" thickBot="1" x14ac:dyDescent="0.35">
      <c r="A52" s="23" t="s">
        <v>119</v>
      </c>
      <c r="B52" s="13">
        <v>200</v>
      </c>
    </row>
    <row r="53" spans="1:7" ht="15" thickBot="1" x14ac:dyDescent="0.35">
      <c r="A53" s="23" t="s">
        <v>120</v>
      </c>
      <c r="B53" s="13">
        <v>30</v>
      </c>
    </row>
    <row r="54" spans="1:7" ht="15" thickBot="1" x14ac:dyDescent="0.35">
      <c r="A54" s="23" t="s">
        <v>90</v>
      </c>
      <c r="B54" s="13">
        <v>35</v>
      </c>
    </row>
    <row r="55" spans="1:7" ht="15" thickBot="1" x14ac:dyDescent="0.35">
      <c r="A55" s="23" t="s">
        <v>88</v>
      </c>
      <c r="B55" s="13">
        <v>50</v>
      </c>
    </row>
    <row r="56" spans="1:7" ht="15" thickBot="1" x14ac:dyDescent="0.35">
      <c r="A56" s="23" t="s">
        <v>92</v>
      </c>
      <c r="B56" s="13">
        <v>15</v>
      </c>
    </row>
    <row r="57" spans="1:7" ht="15" thickBot="1" x14ac:dyDescent="0.35">
      <c r="A57" s="23" t="s">
        <v>91</v>
      </c>
      <c r="B57" s="13">
        <v>25</v>
      </c>
    </row>
    <row r="58" spans="1:7" ht="15" thickBot="1" x14ac:dyDescent="0.35">
      <c r="A58" s="23" t="s">
        <v>121</v>
      </c>
      <c r="B58" s="13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3C0C-736E-41D5-95F2-15FD0243120E}">
  <dimension ref="A1:F68"/>
  <sheetViews>
    <sheetView topLeftCell="A58" workbookViewId="0">
      <selection activeCell="D62" sqref="D62"/>
    </sheetView>
  </sheetViews>
  <sheetFormatPr defaultRowHeight="14.4" x14ac:dyDescent="0.3"/>
  <cols>
    <col min="1" max="1" width="25.88671875" customWidth="1"/>
    <col min="4" max="4" width="34.109375" customWidth="1"/>
    <col min="5" max="5" width="23.77734375" customWidth="1"/>
    <col min="6" max="6" width="52.5546875" customWidth="1"/>
  </cols>
  <sheetData>
    <row r="1" spans="1:6" ht="15" thickBot="1" x14ac:dyDescent="0.35"/>
    <row r="2" spans="1:6" ht="23.4" thickBot="1" x14ac:dyDescent="0.35">
      <c r="A2" s="19" t="s">
        <v>132</v>
      </c>
    </row>
    <row r="3" spans="1:6" ht="15" thickBot="1" x14ac:dyDescent="0.35">
      <c r="A3" s="20" t="s">
        <v>133</v>
      </c>
    </row>
    <row r="4" spans="1:6" ht="15" thickBot="1" x14ac:dyDescent="0.35">
      <c r="A4" s="8"/>
    </row>
    <row r="5" spans="1:6" ht="15" thickBot="1" x14ac:dyDescent="0.35">
      <c r="A5" s="26" t="s">
        <v>134</v>
      </c>
      <c r="D5" s="21" t="s">
        <v>67</v>
      </c>
      <c r="E5" s="25" t="s">
        <v>68</v>
      </c>
      <c r="F5" s="25" t="s">
        <v>69</v>
      </c>
    </row>
    <row r="6" spans="1:6" ht="24" customHeight="1" thickBot="1" x14ac:dyDescent="0.35">
      <c r="A6" s="23" t="s">
        <v>135</v>
      </c>
      <c r="D6" s="27" t="str">
        <f t="shared" ref="D6:D11" ca="1" si="0">_xlfn.FORMULATEXT(E6)</f>
        <v>=FIND("r",A$6)</v>
      </c>
      <c r="E6" s="13">
        <f>FIND("r",A$6)</f>
        <v>3</v>
      </c>
      <c r="F6" s="14" t="s">
        <v>136</v>
      </c>
    </row>
    <row r="7" spans="1:6" ht="19.2" customHeight="1" thickBot="1" x14ac:dyDescent="0.35">
      <c r="D7" s="27" t="str">
        <f t="shared" ca="1" si="0"/>
        <v>=FIND("r",A$6,1)</v>
      </c>
      <c r="E7" s="13">
        <f>FIND("r",A$6,1)</f>
        <v>3</v>
      </c>
      <c r="F7" s="14" t="s">
        <v>136</v>
      </c>
    </row>
    <row r="8" spans="1:6" ht="16.2" customHeight="1" thickBot="1" x14ac:dyDescent="0.35">
      <c r="D8" s="27" t="str">
        <f t="shared" ca="1" si="0"/>
        <v>=FIND("r",A$6,2)</v>
      </c>
      <c r="E8" s="13">
        <f>FIND("r",A$6,2)</f>
        <v>3</v>
      </c>
      <c r="F8" s="14" t="s">
        <v>137</v>
      </c>
    </row>
    <row r="9" spans="1:6" ht="15" customHeight="1" thickBot="1" x14ac:dyDescent="0.35">
      <c r="D9" s="27" t="str">
        <f t="shared" ca="1" si="0"/>
        <v>=FIND("r",A$6,3)</v>
      </c>
      <c r="E9" s="13">
        <f>FIND("r",A$6,3)</f>
        <v>3</v>
      </c>
      <c r="F9" s="14" t="s">
        <v>138</v>
      </c>
    </row>
    <row r="10" spans="1:6" ht="15" customHeight="1" thickBot="1" x14ac:dyDescent="0.35">
      <c r="D10" s="27" t="str">
        <f t="shared" ca="1" si="0"/>
        <v>=FIND("r",A$6,4)</v>
      </c>
      <c r="E10" s="13">
        <f>FIND("r",A$6,4)</f>
        <v>14</v>
      </c>
      <c r="F10" s="14" t="s">
        <v>139</v>
      </c>
    </row>
    <row r="11" spans="1:6" ht="15.6" customHeight="1" thickBot="1" x14ac:dyDescent="0.35">
      <c r="D11" s="27" t="str">
        <f t="shared" ca="1" si="0"/>
        <v>=FIND("R",A$6)</v>
      </c>
      <c r="E11" s="13">
        <f>FIND("R",A$6)</f>
        <v>16</v>
      </c>
      <c r="F11" s="14" t="s">
        <v>140</v>
      </c>
    </row>
    <row r="13" spans="1:6" ht="15" thickBot="1" x14ac:dyDescent="0.35"/>
    <row r="14" spans="1:6" ht="23.4" thickBot="1" x14ac:dyDescent="0.35">
      <c r="A14" s="19" t="s">
        <v>143</v>
      </c>
    </row>
    <row r="15" spans="1:6" ht="15" thickBot="1" x14ac:dyDescent="0.35">
      <c r="A15" s="20" t="s">
        <v>144</v>
      </c>
    </row>
    <row r="16" spans="1:6" ht="15" thickBot="1" x14ac:dyDescent="0.35">
      <c r="A16" s="8"/>
    </row>
    <row r="17" spans="1:6" ht="15" thickBot="1" x14ac:dyDescent="0.35">
      <c r="A17" s="26" t="s">
        <v>134</v>
      </c>
      <c r="D17" s="21" t="s">
        <v>67</v>
      </c>
      <c r="E17" s="25" t="s">
        <v>68</v>
      </c>
      <c r="F17" s="25" t="s">
        <v>69</v>
      </c>
    </row>
    <row r="18" spans="1:6" ht="19.8" customHeight="1" thickBot="1" x14ac:dyDescent="0.35">
      <c r="A18" s="23" t="s">
        <v>145</v>
      </c>
      <c r="D18" s="27" t="str">
        <f t="shared" ref="D18:D21" ca="1" si="1">_xlfn.FORMULATEXT(E18)</f>
        <v>=SUBSTITUTE(A18,"Sold","Bought")</v>
      </c>
      <c r="E18" s="14" t="str">
        <f>SUBSTITUTE(A18,"Sold","Bought")</f>
        <v>Quantity Bought Bought</v>
      </c>
      <c r="F18" s="14" t="s">
        <v>148</v>
      </c>
    </row>
    <row r="19" spans="1:6" ht="19.8" customHeight="1" thickBot="1" x14ac:dyDescent="0.35">
      <c r="A19" s="23" t="s">
        <v>146</v>
      </c>
      <c r="D19" s="27" t="str">
        <f t="shared" ca="1" si="1"/>
        <v>=SUBSTITUTE(A18,"Sold","Bought",1)</v>
      </c>
      <c r="E19" s="14" t="str">
        <f>SUBSTITUTE(A18,"Sold","Bought",1)</f>
        <v>Quantity Bought Sold</v>
      </c>
      <c r="F19" s="14" t="s">
        <v>149</v>
      </c>
    </row>
    <row r="20" spans="1:6" ht="19.8" customHeight="1" thickBot="1" x14ac:dyDescent="0.35">
      <c r="A20" s="23" t="s">
        <v>147</v>
      </c>
      <c r="D20" s="27" t="str">
        <f t="shared" ca="1" si="1"/>
        <v>=SUBSTITUTE(A18,"Sold","Bought",2)</v>
      </c>
      <c r="E20" s="14" t="str">
        <f>SUBSTITUTE(A18,"Sold","Bought",2)</f>
        <v>Quantity Sold Bought</v>
      </c>
      <c r="F20" s="14" t="s">
        <v>150</v>
      </c>
    </row>
    <row r="21" spans="1:6" ht="15" thickBot="1" x14ac:dyDescent="0.35">
      <c r="D21" s="27" t="str">
        <f t="shared" ca="1" si="1"/>
        <v>=SUBSTITUTE(A20,"09","13")</v>
      </c>
      <c r="E21" s="14" t="str">
        <f>SUBSTITUTE(A20,"09","13")</f>
        <v>Year 2013</v>
      </c>
      <c r="F21" s="14" t="s">
        <v>151</v>
      </c>
    </row>
    <row r="24" spans="1:6" ht="15" thickBot="1" x14ac:dyDescent="0.35"/>
    <row r="25" spans="1:6" ht="23.4" thickBot="1" x14ac:dyDescent="0.45">
      <c r="A25" s="36" t="s">
        <v>165</v>
      </c>
    </row>
    <row r="26" spans="1:6" ht="15" thickBot="1" x14ac:dyDescent="0.35">
      <c r="A26" s="20" t="s">
        <v>166</v>
      </c>
    </row>
    <row r="27" spans="1:6" ht="15" thickBot="1" x14ac:dyDescent="0.35">
      <c r="A27" s="8"/>
    </row>
    <row r="28" spans="1:6" ht="15" thickBot="1" x14ac:dyDescent="0.35">
      <c r="A28" s="26" t="s">
        <v>134</v>
      </c>
      <c r="D28" s="21" t="s">
        <v>67</v>
      </c>
      <c r="E28" s="25" t="s">
        <v>68</v>
      </c>
      <c r="F28" s="25" t="s">
        <v>69</v>
      </c>
    </row>
    <row r="29" spans="1:6" ht="15" thickBot="1" x14ac:dyDescent="0.35">
      <c r="A29" s="23" t="s">
        <v>169</v>
      </c>
      <c r="D29" s="27" t="str">
        <f t="shared" ref="D29:D30" ca="1" si="2">_xlfn.FORMULATEXT(E29)</f>
        <v>=TRIM(A29)</v>
      </c>
      <c r="E29" s="14" t="str">
        <f>TRIM(A29)</f>
        <v>Excel Dashboard</v>
      </c>
      <c r="F29" s="14" t="s">
        <v>168</v>
      </c>
    </row>
    <row r="30" spans="1:6" ht="15" thickBot="1" x14ac:dyDescent="0.35">
      <c r="A30" s="23" t="s">
        <v>170</v>
      </c>
      <c r="D30" s="27" t="str">
        <f t="shared" ca="1" si="2"/>
        <v>=TRIM(A30)</v>
      </c>
      <c r="E30" s="14" t="str">
        <f>TRIM(A30)</f>
        <v>Titas Gas</v>
      </c>
      <c r="F30" s="14" t="s">
        <v>168</v>
      </c>
    </row>
    <row r="33" spans="1:6" ht="15" thickBot="1" x14ac:dyDescent="0.35"/>
    <row r="34" spans="1:6" ht="23.4" thickBot="1" x14ac:dyDescent="0.45">
      <c r="A34" s="36" t="s">
        <v>171</v>
      </c>
    </row>
    <row r="35" spans="1:6" ht="15" thickBot="1" x14ac:dyDescent="0.35">
      <c r="A35" s="20" t="s">
        <v>172</v>
      </c>
    </row>
    <row r="36" spans="1:6" ht="15" thickBot="1" x14ac:dyDescent="0.35">
      <c r="A36" s="8"/>
    </row>
    <row r="37" spans="1:6" ht="15" thickBot="1" x14ac:dyDescent="0.35">
      <c r="A37" s="26" t="s">
        <v>134</v>
      </c>
      <c r="D37" s="17"/>
      <c r="E37" s="17"/>
      <c r="F37" s="17"/>
    </row>
    <row r="38" spans="1:6" ht="15" thickBot="1" x14ac:dyDescent="0.35">
      <c r="A38" s="23" t="s">
        <v>173</v>
      </c>
      <c r="D38" s="26" t="s">
        <v>67</v>
      </c>
      <c r="E38" s="12" t="s">
        <v>68</v>
      </c>
      <c r="F38" s="12" t="s">
        <v>69</v>
      </c>
    </row>
    <row r="39" spans="1:6" ht="15" thickBot="1" x14ac:dyDescent="0.35">
      <c r="A39" s="3"/>
      <c r="D39" s="27" t="str">
        <f t="shared" ref="D39:D42" ca="1" si="3">_xlfn.FORMULATEXT(E39)</f>
        <v>=LEN(A38)</v>
      </c>
      <c r="E39" s="13">
        <f>LEN(A38)</f>
        <v>15</v>
      </c>
      <c r="F39" s="14" t="s">
        <v>176</v>
      </c>
    </row>
    <row r="40" spans="1:6" ht="15" thickBot="1" x14ac:dyDescent="0.35">
      <c r="A40" s="23"/>
      <c r="D40" s="27" t="str">
        <f t="shared" ca="1" si="3"/>
        <v>=LEN(A39)</v>
      </c>
      <c r="E40" s="13">
        <f>LEN(A39)</f>
        <v>0</v>
      </c>
      <c r="F40" s="14" t="s">
        <v>177</v>
      </c>
    </row>
    <row r="41" spans="1:6" ht="15" thickBot="1" x14ac:dyDescent="0.35">
      <c r="A41" s="23" t="s">
        <v>174</v>
      </c>
      <c r="D41" s="27" t="str">
        <f t="shared" ca="1" si="3"/>
        <v>=LEN(A40)</v>
      </c>
      <c r="E41" s="13">
        <f t="shared" ref="E41" si="4">LEN(A40)</f>
        <v>0</v>
      </c>
      <c r="F41" s="14" t="s">
        <v>178</v>
      </c>
    </row>
    <row r="42" spans="1:6" ht="15" thickBot="1" x14ac:dyDescent="0.35">
      <c r="A42" s="23" t="s">
        <v>179</v>
      </c>
      <c r="D42" s="27" t="str">
        <f t="shared" ca="1" si="3"/>
        <v>=LEN(A42)</v>
      </c>
      <c r="E42" s="13">
        <f>LEN(A42)</f>
        <v>10</v>
      </c>
      <c r="F42" s="14" t="s">
        <v>175</v>
      </c>
    </row>
    <row r="45" spans="1:6" ht="15" thickBot="1" x14ac:dyDescent="0.35"/>
    <row r="46" spans="1:6" ht="23.4" thickBot="1" x14ac:dyDescent="0.35">
      <c r="A46" s="19" t="s">
        <v>180</v>
      </c>
    </row>
    <row r="47" spans="1:6" ht="15" thickBot="1" x14ac:dyDescent="0.35">
      <c r="A47" s="20" t="s">
        <v>181</v>
      </c>
    </row>
    <row r="48" spans="1:6" ht="23.4" thickBot="1" x14ac:dyDescent="0.35">
      <c r="A48" s="41" t="s">
        <v>182</v>
      </c>
    </row>
    <row r="49" spans="1:6" ht="15" thickBot="1" x14ac:dyDescent="0.35">
      <c r="A49" s="20" t="s">
        <v>183</v>
      </c>
    </row>
    <row r="50" spans="1:6" ht="15" thickBot="1" x14ac:dyDescent="0.35"/>
    <row r="51" spans="1:6" ht="15" thickBot="1" x14ac:dyDescent="0.35">
      <c r="D51" s="17"/>
      <c r="E51" s="17"/>
      <c r="F51" s="17"/>
    </row>
    <row r="52" spans="1:6" ht="15" thickBot="1" x14ac:dyDescent="0.35">
      <c r="D52" s="26" t="s">
        <v>67</v>
      </c>
      <c r="E52" s="12" t="s">
        <v>68</v>
      </c>
      <c r="F52" s="12" t="s">
        <v>69</v>
      </c>
    </row>
    <row r="53" spans="1:6" ht="28.2" thickBot="1" x14ac:dyDescent="0.35">
      <c r="D53" s="27" t="str">
        <f t="shared" ref="D53:D54" ca="1" si="5">_xlfn.FORMULATEXT(E53)</f>
        <v>=COLUMN()</v>
      </c>
      <c r="E53" s="13">
        <f>COLUMN()</f>
        <v>5</v>
      </c>
      <c r="F53" s="14" t="s">
        <v>184</v>
      </c>
    </row>
    <row r="54" spans="1:6" ht="28.2" thickBot="1" x14ac:dyDescent="0.35">
      <c r="D54" s="27" t="str">
        <f t="shared" ca="1" si="5"/>
        <v>=ROW()</v>
      </c>
      <c r="E54" s="13">
        <f>ROW()</f>
        <v>54</v>
      </c>
      <c r="F54" s="14" t="s">
        <v>185</v>
      </c>
    </row>
    <row r="57" spans="1:6" ht="15" thickBot="1" x14ac:dyDescent="0.35"/>
    <row r="58" spans="1:6" ht="23.4" thickBot="1" x14ac:dyDescent="0.45">
      <c r="A58" s="36" t="s">
        <v>186</v>
      </c>
    </row>
    <row r="59" spans="1:6" ht="15" thickBot="1" x14ac:dyDescent="0.35">
      <c r="A59" s="20" t="s">
        <v>187</v>
      </c>
    </row>
    <row r="60" spans="1:6" ht="23.4" thickBot="1" x14ac:dyDescent="0.45">
      <c r="A60" s="42" t="s">
        <v>188</v>
      </c>
    </row>
    <row r="61" spans="1:6" ht="15" thickBot="1" x14ac:dyDescent="0.35">
      <c r="A61" s="20" t="s">
        <v>189</v>
      </c>
    </row>
    <row r="62" spans="1:6" ht="23.4" thickBot="1" x14ac:dyDescent="0.45">
      <c r="A62" s="42" t="s">
        <v>190</v>
      </c>
    </row>
    <row r="63" spans="1:6" ht="15" thickBot="1" x14ac:dyDescent="0.35">
      <c r="A63" s="20" t="s">
        <v>191</v>
      </c>
    </row>
    <row r="64" spans="1:6" ht="15" thickBot="1" x14ac:dyDescent="0.35">
      <c r="A64" s="8"/>
    </row>
    <row r="65" spans="1:6" ht="15" thickBot="1" x14ac:dyDescent="0.35">
      <c r="A65" s="26" t="s">
        <v>134</v>
      </c>
      <c r="D65" s="21" t="s">
        <v>67</v>
      </c>
      <c r="E65" s="25" t="s">
        <v>68</v>
      </c>
      <c r="F65" s="25" t="s">
        <v>69</v>
      </c>
    </row>
    <row r="66" spans="1:6" ht="15" thickBot="1" x14ac:dyDescent="0.35">
      <c r="A66" s="23" t="s">
        <v>167</v>
      </c>
      <c r="D66" s="23" t="str">
        <f ca="1">_xlfn.FORMULATEXT(E66)</f>
        <v>=LOWER(A66)</v>
      </c>
      <c r="E66" s="14" t="str">
        <f>LOWER(A66)</f>
        <v>excel dashboard</v>
      </c>
      <c r="F66" s="14" t="s">
        <v>194</v>
      </c>
    </row>
    <row r="67" spans="1:6" ht="28.2" thickBot="1" x14ac:dyDescent="0.35">
      <c r="A67" s="23" t="s">
        <v>192</v>
      </c>
      <c r="D67" s="23" t="str">
        <f t="shared" ref="D67:D68" ca="1" si="6">_xlfn.FORMULATEXT(E67)</f>
        <v>=PROPER(A67)</v>
      </c>
      <c r="E67" s="14" t="str">
        <f>PROPER(A67)</f>
        <v>Marissa Kawser</v>
      </c>
      <c r="F67" s="14" t="s">
        <v>195</v>
      </c>
    </row>
    <row r="68" spans="1:6" ht="15" thickBot="1" x14ac:dyDescent="0.35">
      <c r="A68" s="23" t="s">
        <v>193</v>
      </c>
      <c r="D68" s="23" t="str">
        <f t="shared" ca="1" si="6"/>
        <v>=UPPER(A68)</v>
      </c>
      <c r="E68" s="14" t="str">
        <f>UPPER(A68)</f>
        <v>EXCEL BI TOOLS</v>
      </c>
      <c r="F68" s="14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D23E-65F1-4B32-B35E-F340B8DFC233}">
  <dimension ref="A1:F22"/>
  <sheetViews>
    <sheetView workbookViewId="0">
      <selection activeCell="J11" sqref="J11"/>
    </sheetView>
  </sheetViews>
  <sheetFormatPr defaultRowHeight="14.4" x14ac:dyDescent="0.3"/>
  <cols>
    <col min="1" max="1" width="16.5546875" customWidth="1"/>
    <col min="2" max="2" width="13.77734375" customWidth="1"/>
    <col min="4" max="4" width="23" customWidth="1"/>
    <col min="5" max="5" width="23.33203125" customWidth="1"/>
    <col min="6" max="6" width="42.88671875" customWidth="1"/>
  </cols>
  <sheetData>
    <row r="1" spans="1:6" ht="15" thickBot="1" x14ac:dyDescent="0.35"/>
    <row r="2" spans="1:6" ht="18" customHeight="1" thickBot="1" x14ac:dyDescent="0.45">
      <c r="A2" s="36" t="s">
        <v>152</v>
      </c>
    </row>
    <row r="3" spans="1:6" ht="19.8" customHeight="1" thickBot="1" x14ac:dyDescent="0.35">
      <c r="A3" s="20" t="s">
        <v>153</v>
      </c>
    </row>
    <row r="4" spans="1:6" ht="15.6" customHeight="1" thickBot="1" x14ac:dyDescent="0.35">
      <c r="D4" s="21" t="s">
        <v>67</v>
      </c>
      <c r="E4" s="25" t="s">
        <v>68</v>
      </c>
      <c r="F4" s="25" t="s">
        <v>69</v>
      </c>
    </row>
    <row r="5" spans="1:6" ht="19.2" customHeight="1" thickBot="1" x14ac:dyDescent="0.35">
      <c r="D5" s="37" t="str">
        <f ca="1">_xlfn.FORMULATEXT(E5)</f>
        <v>=NOW()</v>
      </c>
      <c r="E5" s="38">
        <f ca="1">NOW()</f>
        <v>45524.017044675929</v>
      </c>
      <c r="F5" s="14" t="s">
        <v>154</v>
      </c>
    </row>
    <row r="6" spans="1:6" ht="18" customHeight="1" thickBot="1" x14ac:dyDescent="0.35">
      <c r="D6" s="37" t="str">
        <f ca="1">_xlfn.FORMULATEXT(E6)</f>
        <v>=NOW()+7</v>
      </c>
      <c r="E6" s="38">
        <f ca="1">NOW()+7</f>
        <v>45531.017044675929</v>
      </c>
      <c r="F6" s="14" t="s">
        <v>155</v>
      </c>
    </row>
    <row r="8" spans="1:6" ht="15" thickBot="1" x14ac:dyDescent="0.35"/>
    <row r="9" spans="1:6" ht="23.4" thickBot="1" x14ac:dyDescent="0.45">
      <c r="A9" s="36" t="s">
        <v>156</v>
      </c>
    </row>
    <row r="10" spans="1:6" ht="15" thickBot="1" x14ac:dyDescent="0.35">
      <c r="A10" s="20" t="s">
        <v>157</v>
      </c>
    </row>
    <row r="11" spans="1:6" ht="15" thickBot="1" x14ac:dyDescent="0.35"/>
    <row r="12" spans="1:6" ht="15" thickBot="1" x14ac:dyDescent="0.35">
      <c r="D12" s="21" t="s">
        <v>67</v>
      </c>
      <c r="E12" s="25" t="s">
        <v>68</v>
      </c>
      <c r="F12" s="25" t="s">
        <v>69</v>
      </c>
    </row>
    <row r="13" spans="1:6" ht="15" thickBot="1" x14ac:dyDescent="0.35">
      <c r="D13" s="37" t="str">
        <f ca="1">_xlfn.FORMULATEXT(E13)</f>
        <v>=TODAY()</v>
      </c>
      <c r="E13" s="39">
        <f ca="1">TODAY()</f>
        <v>45524</v>
      </c>
      <c r="F13" s="14" t="s">
        <v>158</v>
      </c>
    </row>
    <row r="14" spans="1:6" ht="15" thickBot="1" x14ac:dyDescent="0.35">
      <c r="D14" s="37" t="str">
        <f ca="1">_xlfn.FORMULATEXT(E14)</f>
        <v>=TODAY()+5</v>
      </c>
      <c r="E14" s="39">
        <f ca="1">TODAY()+5</f>
        <v>45529</v>
      </c>
      <c r="F14" s="14" t="s">
        <v>159</v>
      </c>
    </row>
    <row r="16" spans="1:6" ht="15" thickBot="1" x14ac:dyDescent="0.35"/>
    <row r="17" spans="1:6" ht="23.4" thickBot="1" x14ac:dyDescent="0.35">
      <c r="A17" s="19" t="s">
        <v>160</v>
      </c>
      <c r="B17" s="17"/>
    </row>
    <row r="18" spans="1:6" ht="15" thickBot="1" x14ac:dyDescent="0.35">
      <c r="A18" s="20" t="s">
        <v>161</v>
      </c>
      <c r="B18" s="8"/>
    </row>
    <row r="19" spans="1:6" ht="15" thickBot="1" x14ac:dyDescent="0.35">
      <c r="A19" s="8"/>
      <c r="B19" s="8"/>
    </row>
    <row r="20" spans="1:6" ht="15" thickBot="1" x14ac:dyDescent="0.35">
      <c r="A20" s="26" t="s">
        <v>162</v>
      </c>
      <c r="B20" s="12" t="s">
        <v>163</v>
      </c>
      <c r="D20" s="21" t="s">
        <v>67</v>
      </c>
      <c r="E20" s="25" t="s">
        <v>68</v>
      </c>
      <c r="F20" s="25" t="s">
        <v>69</v>
      </c>
    </row>
    <row r="21" spans="1:6" ht="20.399999999999999" customHeight="1" thickBot="1" x14ac:dyDescent="0.35">
      <c r="A21" s="40">
        <v>42046</v>
      </c>
      <c r="B21" s="39">
        <v>29927</v>
      </c>
      <c r="D21" s="37" t="str">
        <f ca="1">_xlfn.FORMULATEXT(E21)</f>
        <v>=DAYS(A21,B21)</v>
      </c>
      <c r="E21" s="13">
        <f>_xlfn.DAYS(A21,B21)</f>
        <v>12119</v>
      </c>
      <c r="F21" s="14" t="s">
        <v>164</v>
      </c>
    </row>
    <row r="22" spans="1:6" ht="18.6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of functions</vt:lpstr>
      <vt:lpstr>Lookup functions</vt:lpstr>
      <vt:lpstr>Index funcion</vt:lpstr>
      <vt:lpstr>Mathamatical functions</vt:lpstr>
      <vt:lpstr>Conditional functions_</vt:lpstr>
      <vt:lpstr>String functions</vt:lpstr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ashna</dc:creator>
  <cp:lastModifiedBy>ashna</cp:lastModifiedBy>
  <dcterms:created xsi:type="dcterms:W3CDTF">2024-08-18T14:19:25Z</dcterms:created>
  <dcterms:modified xsi:type="dcterms:W3CDTF">2024-08-19T18:54:50Z</dcterms:modified>
</cp:coreProperties>
</file>