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y\Downloads\"/>
    </mc:Choice>
  </mc:AlternateContent>
  <xr:revisionPtr revIDLastSave="0" documentId="13_ncr:1_{30BDC243-925E-40DA-B64A-11AFF3876F1A}" xr6:coauthVersionLast="47" xr6:coauthVersionMax="47" xr10:uidLastSave="{00000000-0000-0000-0000-000000000000}"/>
  <bookViews>
    <workbookView xWindow="-108" yWindow="-108" windowWidth="23256" windowHeight="12456" tabRatio="670" firstSheet="1" activeTab="3" xr2:uid="{00000000-000D-0000-FFFF-FFFF00000000}"/>
  </bookViews>
  <sheets>
    <sheet name="Migration Matrix" sheetId="7" r:id="rId1"/>
    <sheet name="Corporate Default Rate" sheetId="6" r:id="rId2"/>
    <sheet name="Historic Data" sheetId="2" r:id="rId3"/>
    <sheet name="Forecast Data (Baseline)" sheetId="5" r:id="rId4"/>
    <sheet name="Forecast Data (Pessimistic)" sheetId="4" r:id="rId5"/>
    <sheet name="Forecast Data (Optimistic)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5" l="1"/>
  <c r="H3" i="5"/>
  <c r="H4" i="5"/>
  <c r="H2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3" i="2"/>
  <c r="I3" i="2"/>
  <c r="G2" i="3"/>
  <c r="G2" i="5"/>
  <c r="G2" i="4"/>
  <c r="G4" i="3"/>
  <c r="G25" i="2"/>
  <c r="J25" i="2"/>
  <c r="J4" i="3"/>
  <c r="I4" i="3"/>
  <c r="H4" i="3"/>
  <c r="J3" i="3"/>
  <c r="I3" i="3"/>
  <c r="H3" i="3"/>
  <c r="J2" i="3"/>
  <c r="H2" i="3"/>
  <c r="G23" i="2"/>
  <c r="I23" i="2"/>
  <c r="J23" i="2"/>
  <c r="G24" i="2"/>
  <c r="J24" i="2"/>
  <c r="J2" i="4"/>
  <c r="J3" i="4"/>
  <c r="J4" i="4"/>
  <c r="H2" i="4"/>
  <c r="H3" i="4"/>
  <c r="H4" i="4"/>
  <c r="J2" i="5"/>
  <c r="J3" i="5"/>
  <c r="J4" i="5"/>
  <c r="J22" i="2"/>
  <c r="I22" i="2"/>
  <c r="G22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" i="2"/>
  <c r="J3" i="2"/>
  <c r="G3" i="3" l="1"/>
  <c r="G4" i="4"/>
  <c r="G3" i="4"/>
  <c r="I4" i="5"/>
  <c r="I3" i="5"/>
  <c r="I4" i="4"/>
  <c r="I3" i="4"/>
  <c r="I21" i="2"/>
  <c r="G21" i="2"/>
  <c r="G20" i="2" l="1"/>
  <c r="I20" i="2"/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G19" i="2" l="1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C24" i="2" l="1"/>
  <c r="I2" i="3" l="1"/>
  <c r="I2" i="5"/>
  <c r="I2" i="4"/>
  <c r="G4" i="5"/>
  <c r="G3" i="5"/>
</calcChain>
</file>

<file path=xl/sharedStrings.xml><?xml version="1.0" encoding="utf-8"?>
<sst xmlns="http://schemas.openxmlformats.org/spreadsheetml/2006/main" count="63" uniqueCount="24">
  <si>
    <t>Description:</t>
  </si>
  <si>
    <t>Source:</t>
  </si>
  <si>
    <t>GDP growth rate</t>
  </si>
  <si>
    <t>Year</t>
  </si>
  <si>
    <t>Global Corporate Default Rate</t>
  </si>
  <si>
    <t>AAA</t>
  </si>
  <si>
    <t>AA</t>
  </si>
  <si>
    <t>A</t>
  </si>
  <si>
    <t>BBB</t>
  </si>
  <si>
    <t>BB</t>
  </si>
  <si>
    <t>B</t>
  </si>
  <si>
    <t>CCC</t>
  </si>
  <si>
    <t>D</t>
  </si>
  <si>
    <t>Yield Structure, long-term - short-term (%)</t>
  </si>
  <si>
    <t>CPI rate</t>
  </si>
  <si>
    <t>Unemployment rate</t>
  </si>
  <si>
    <t>Labor Markets: Unemployment rate, (%, SA)</t>
  </si>
  <si>
    <t>Consumer Price Index: EU Harmonized - Total, (Index 2015=100, SA)</t>
  </si>
  <si>
    <t>National Accounts: Real Gross Domestic Product [GDP] - Market exchange rate, (Bil. 2012 USD, CDASAAR)</t>
  </si>
  <si>
    <t>Interest Rate: EURIBOR - 3-Month, (% p.a., NSA)</t>
  </si>
  <si>
    <t>Interest Rates: Central government bond yield curve - All bond ratings total - Spot rate - 10 year maturity, (% p.a., NSA)</t>
  </si>
  <si>
    <t>2023 Annual Global Corporate Default Study and Rating Transitions, March 2024; Table 1</t>
  </si>
  <si>
    <t>Global Corporate Average One-year Transition Rates (1981 - 2023)</t>
  </si>
  <si>
    <t>2023 Annual Global Corporate Default Study and Rating Transitions, March 2024; Table 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</si>
</sst>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yyyy"/>
  </numFmts>
  <fonts count="6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b/>
      <sz val="10"/>
      <color rgb="FF112277"/>
      <name val="Arial"/>
      <family val="2"/>
    </font>
    <font>
      <sz val="11"/>
      <color theme="0"/>
      <name val="Calibri"/>
      <family val="2"/>
      <scheme val="minor"/>
    </font>
    <font>
      <sz val="11"/>
      <color theme="0"/>
      <name val="Calibri (Body)_x0000_"/>
    </font>
  </fonts>
  <fills count="5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B0B7BB"/>
      </right>
      <top/>
      <bottom style="medium">
        <color rgb="FFB0B7BB"/>
      </bottom>
      <diagonal/>
    </border>
  </borders>
  <cellStyleXfs count="5">
    <xf numFmtId="0" fontId="0" fillId="0" borderId="0"/>
    <xf numFmtId="2" fontId="2" fillId="0" borderId="0"/>
    <xf numFmtId="164" fontId="1" fillId="0" borderId="0"/>
    <xf numFmtId="0" fontId="1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2" fontId="0" fillId="0" borderId="0" xfId="1" applyFont="1"/>
    <xf numFmtId="164" fontId="1" fillId="0" borderId="0" xfId="2"/>
    <xf numFmtId="0" fontId="1" fillId="0" borderId="0" xfId="3"/>
    <xf numFmtId="10" fontId="0" fillId="0" borderId="0" xfId="4" applyNumberFormat="1" applyFont="1"/>
    <xf numFmtId="2" fontId="0" fillId="0" borderId="0" xfId="0" applyNumberFormat="1"/>
    <xf numFmtId="4" fontId="0" fillId="0" borderId="0" xfId="0" applyNumberFormat="1"/>
    <xf numFmtId="0" fontId="3" fillId="2" borderId="0" xfId="0" applyFont="1" applyFill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10" fontId="4" fillId="3" borderId="0" xfId="4" applyNumberFormat="1" applyFont="1" applyFill="1" applyBorder="1"/>
    <xf numFmtId="10" fontId="5" fillId="3" borderId="0" xfId="4" applyNumberFormat="1" applyFont="1" applyFill="1" applyBorder="1"/>
    <xf numFmtId="10" fontId="5" fillId="4" borderId="0" xfId="4" applyNumberFormat="1" applyFont="1" applyFill="1"/>
    <xf numFmtId="0" fontId="1" fillId="0" borderId="0" xfId="2" applyNumberFormat="1"/>
    <xf numFmtId="0" fontId="3" fillId="0" borderId="0" xfId="0" applyFont="1" applyAlignment="1">
      <alignment horizontal="left" wrapText="1"/>
    </xf>
    <xf numFmtId="0" fontId="2" fillId="0" borderId="0" xfId="0" applyFont="1"/>
    <xf numFmtId="10" fontId="0" fillId="0" borderId="0" xfId="0" applyNumberFormat="1"/>
    <xf numFmtId="4" fontId="0" fillId="0" borderId="0" xfId="1" applyNumberFormat="1" applyFont="1"/>
    <xf numFmtId="4" fontId="2" fillId="0" borderId="0" xfId="0" applyNumberFormat="1" applyFont="1"/>
    <xf numFmtId="4" fontId="0" fillId="0" borderId="0" xfId="4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4" fontId="0" fillId="0" borderId="0" xfId="1" applyNumberFormat="1" applyFont="1" applyAlignment="1">
      <alignment wrapText="1"/>
    </xf>
  </cellXfs>
  <cellStyles count="5">
    <cellStyle name="BuffetDate203" xfId="2" xr:uid="{00000000-0005-0000-0000-000002000000}"/>
    <cellStyle name="BuffetValue2" xfId="1" xr:uid="{00000000-0005-0000-0000-000001000000}"/>
    <cellStyle name="HeaderText" xfId="3" xr:uid="{00000000-0005-0000-0000-000003000000}"/>
    <cellStyle name="Normal" xfId="0" builtinId="0"/>
    <cellStyle name="Percent" xfId="4" builtinId="5"/>
  </cellStyles>
  <dxfs count="16">
    <dxf>
      <font>
        <color theme="0"/>
      </font>
      <fill>
        <patternFill>
          <bgColor rgb="FFFF0000"/>
        </patternFill>
      </fill>
    </dxf>
    <dxf>
      <fill>
        <patternFill>
          <bgColor theme="6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6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6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6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6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6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6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5A8CC-3413-7743-9826-DB3E32FB161E}">
  <dimension ref="A1:L10"/>
  <sheetViews>
    <sheetView workbookViewId="0">
      <selection activeCell="C2" sqref="C2"/>
    </sheetView>
  </sheetViews>
  <sheetFormatPr defaultColWidth="11.44140625" defaultRowHeight="14.4"/>
  <cols>
    <col min="1" max="1" width="6.109375" customWidth="1"/>
    <col min="11" max="11" width="13" customWidth="1"/>
    <col min="12" max="12" width="66.77734375" bestFit="1" customWidth="1"/>
  </cols>
  <sheetData>
    <row r="1" spans="1:12">
      <c r="A1" s="19" t="s">
        <v>22</v>
      </c>
      <c r="B1" s="19"/>
      <c r="C1" s="19"/>
      <c r="D1" s="19"/>
      <c r="E1" s="19"/>
      <c r="F1" s="19"/>
      <c r="G1" s="19"/>
      <c r="H1" s="19"/>
      <c r="I1" s="19"/>
    </row>
    <row r="2" spans="1:12" ht="27.6" thickBot="1">
      <c r="A2" s="8"/>
      <c r="B2" s="8" t="s">
        <v>5</v>
      </c>
      <c r="C2" s="8" t="s">
        <v>6</v>
      </c>
      <c r="D2" s="8" t="s">
        <v>7</v>
      </c>
      <c r="E2" s="8" t="s">
        <v>8</v>
      </c>
      <c r="F2" s="8" t="s">
        <v>9</v>
      </c>
      <c r="G2" s="8" t="s">
        <v>10</v>
      </c>
      <c r="H2" s="8" t="s">
        <v>11</v>
      </c>
      <c r="I2" s="8" t="s">
        <v>12</v>
      </c>
      <c r="K2" s="7" t="s">
        <v>1</v>
      </c>
      <c r="L2" s="13" t="s">
        <v>23</v>
      </c>
    </row>
    <row r="3" spans="1:12" ht="15" thickBot="1">
      <c r="A3" s="8" t="s">
        <v>5</v>
      </c>
      <c r="B3" s="10">
        <v>0.87260000000000004</v>
      </c>
      <c r="C3" s="11">
        <v>8.9399999999999993E-2</v>
      </c>
      <c r="D3" s="11">
        <v>5.1000000000000004E-3</v>
      </c>
      <c r="E3" s="11">
        <v>2.9999999999999997E-4</v>
      </c>
      <c r="F3" s="11">
        <v>1E-3</v>
      </c>
      <c r="G3" s="11">
        <v>2.9999999999999997E-4</v>
      </c>
      <c r="H3" s="11">
        <v>5.0000000000000001E-4</v>
      </c>
      <c r="I3" s="11">
        <v>3.0800000000000001E-2</v>
      </c>
      <c r="J3" s="15"/>
    </row>
    <row r="4" spans="1:12" ht="15" thickBot="1">
      <c r="A4" s="8" t="s">
        <v>6</v>
      </c>
      <c r="B4" s="11">
        <v>4.5999999999999999E-3</v>
      </c>
      <c r="C4" s="10">
        <v>0.87629999999999997</v>
      </c>
      <c r="D4" s="11">
        <v>7.5700000000000003E-2</v>
      </c>
      <c r="E4" s="11">
        <v>4.5000000000000005E-3</v>
      </c>
      <c r="F4" s="11">
        <v>5.0000000000000001E-4</v>
      </c>
      <c r="G4" s="11">
        <v>5.9999999999999995E-4</v>
      </c>
      <c r="H4" s="11">
        <v>2.0000000000000001E-4</v>
      </c>
      <c r="I4" s="11">
        <v>3.78E-2</v>
      </c>
      <c r="J4" s="15"/>
    </row>
    <row r="5" spans="1:12" ht="15" thickBot="1">
      <c r="A5" s="8" t="s">
        <v>7</v>
      </c>
      <c r="B5" s="11">
        <v>2.0000000000000001E-4</v>
      </c>
      <c r="C5" s="11">
        <v>1.4999999999999999E-2</v>
      </c>
      <c r="D5" s="10">
        <v>0.89209999999999989</v>
      </c>
      <c r="E5" s="11">
        <v>4.7199999999999999E-2</v>
      </c>
      <c r="F5" s="11">
        <v>2.3999999999999998E-3</v>
      </c>
      <c r="G5" s="11">
        <v>1E-3</v>
      </c>
      <c r="H5" s="11">
        <v>1E-4</v>
      </c>
      <c r="I5" s="11">
        <v>4.1899999999999993E-2</v>
      </c>
      <c r="J5" s="15"/>
    </row>
    <row r="6" spans="1:12" ht="15" thickBot="1">
      <c r="A6" s="8" t="s">
        <v>8</v>
      </c>
      <c r="B6" s="11">
        <v>0</v>
      </c>
      <c r="C6" s="11">
        <v>7.000000000000001E-4</v>
      </c>
      <c r="D6" s="11">
        <v>3.0800000000000001E-2</v>
      </c>
      <c r="E6" s="10">
        <v>0.87129999999999996</v>
      </c>
      <c r="F6" s="11">
        <v>3.2799999999999996E-2</v>
      </c>
      <c r="G6" s="11">
        <v>4.0999999999999995E-3</v>
      </c>
      <c r="H6" s="11">
        <v>8.9999999999999998E-4</v>
      </c>
      <c r="I6" s="11">
        <v>5.9399999999999994E-2</v>
      </c>
      <c r="J6" s="15"/>
    </row>
    <row r="7" spans="1:12" ht="15" thickBot="1">
      <c r="A7" s="8" t="s">
        <v>9</v>
      </c>
      <c r="B7" s="11">
        <v>1E-4</v>
      </c>
      <c r="C7" s="11">
        <v>2.0000000000000001E-4</v>
      </c>
      <c r="D7" s="11">
        <v>1E-3</v>
      </c>
      <c r="E7" s="11">
        <v>4.4600000000000001E-2</v>
      </c>
      <c r="F7" s="10">
        <v>0.78590000000000004</v>
      </c>
      <c r="G7" s="11">
        <v>6.4000000000000001E-2</v>
      </c>
      <c r="H7" s="11">
        <v>5.1000000000000004E-3</v>
      </c>
      <c r="I7" s="11">
        <v>9.9000000000000005E-2</v>
      </c>
      <c r="J7" s="15"/>
    </row>
    <row r="8" spans="1:12" ht="15" thickBot="1">
      <c r="A8" s="8" t="s">
        <v>10</v>
      </c>
      <c r="B8" s="11">
        <v>0</v>
      </c>
      <c r="C8" s="11">
        <v>2.0000000000000001E-4</v>
      </c>
      <c r="D8" s="11">
        <v>5.9999999999999995E-4</v>
      </c>
      <c r="E8" s="11">
        <v>1.5E-3</v>
      </c>
      <c r="F8" s="11">
        <v>4.4600000000000001E-2</v>
      </c>
      <c r="G8" s="10">
        <v>0.75029999999999997</v>
      </c>
      <c r="H8" s="11">
        <v>4.8499999999999995E-2</v>
      </c>
      <c r="I8" s="11">
        <v>0.15440000000000001</v>
      </c>
      <c r="J8" s="15"/>
    </row>
    <row r="9" spans="1:12" ht="15" thickBot="1">
      <c r="A9" s="8" t="s">
        <v>11</v>
      </c>
      <c r="B9" s="11">
        <v>0</v>
      </c>
      <c r="C9" s="11">
        <v>0</v>
      </c>
      <c r="D9" s="11">
        <v>8.0000000000000004E-4</v>
      </c>
      <c r="E9" s="11">
        <v>1.4000000000000002E-3</v>
      </c>
      <c r="F9" s="11">
        <v>4.3E-3</v>
      </c>
      <c r="G9" s="11">
        <v>0.13339999999999999</v>
      </c>
      <c r="H9" s="10">
        <v>0.44950000000000001</v>
      </c>
      <c r="I9" s="11">
        <v>0.41060000000000002</v>
      </c>
      <c r="J9" s="15"/>
    </row>
    <row r="10" spans="1:12" ht="15" thickBot="1">
      <c r="A10" s="8" t="s">
        <v>12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1</v>
      </c>
    </row>
  </sheetData>
  <mergeCells count="1">
    <mergeCell ref="A1:I1"/>
  </mergeCells>
  <conditionalFormatting sqref="B3">
    <cfRule type="expression" dxfId="15" priority="28">
      <formula>IF(B3=0%,1,0)</formula>
    </cfRule>
    <cfRule type="expression" dxfId="14" priority="29">
      <formula>IF(B3&gt;25%,1,0)</formula>
    </cfRule>
    <cfRule type="colorScale" priority="30">
      <colorScale>
        <cfvo type="num" val="9.9999999999999995E-7"/>
        <cfvo type="num" val="0.25"/>
        <color rgb="FF00B050"/>
        <color theme="4" tint="0.39997558519241921"/>
      </colorScale>
    </cfRule>
  </conditionalFormatting>
  <conditionalFormatting sqref="B10:H10">
    <cfRule type="colorScale" priority="6">
      <colorScale>
        <cfvo type="num" val="9.9999999999999995E-7"/>
        <cfvo type="num" val="0.25"/>
        <color rgb="FF00B050"/>
        <color theme="4" tint="0.39997558519241921"/>
      </colorScale>
    </cfRule>
  </conditionalFormatting>
  <conditionalFormatting sqref="B10:I10">
    <cfRule type="expression" dxfId="13" priority="4">
      <formula>IF(B10=0%,1,0)</formula>
    </cfRule>
    <cfRule type="expression" dxfId="12" priority="5">
      <formula>IF(B10&gt;25%,1,0)</formula>
    </cfRule>
  </conditionalFormatting>
  <conditionalFormatting sqref="C4">
    <cfRule type="expression" dxfId="11" priority="25">
      <formula>IF(C4=0%,1,0)</formula>
    </cfRule>
    <cfRule type="expression" dxfId="10" priority="26">
      <formula>IF(C4&gt;25%,1,0)</formula>
    </cfRule>
    <cfRule type="colorScale" priority="27">
      <colorScale>
        <cfvo type="num" val="9.9999999999999995E-7"/>
        <cfvo type="num" val="0.25"/>
        <color rgb="FF00B050"/>
        <color theme="4" tint="0.39997558519241921"/>
      </colorScale>
    </cfRule>
  </conditionalFormatting>
  <conditionalFormatting sqref="D5">
    <cfRule type="expression" dxfId="9" priority="22">
      <formula>IF(D5=0%,1,0)</formula>
    </cfRule>
    <cfRule type="expression" dxfId="8" priority="23">
      <formula>IF(D5&gt;25%,1,0)</formula>
    </cfRule>
    <cfRule type="colorScale" priority="24">
      <colorScale>
        <cfvo type="num" val="9.9999999999999995E-7"/>
        <cfvo type="num" val="0.25"/>
        <color rgb="FF00B050"/>
        <color theme="4" tint="0.39997558519241921"/>
      </colorScale>
    </cfRule>
  </conditionalFormatting>
  <conditionalFormatting sqref="E6">
    <cfRule type="expression" dxfId="7" priority="19">
      <formula>IF(E6=0%,1,0)</formula>
    </cfRule>
    <cfRule type="expression" dxfId="6" priority="20">
      <formula>IF(E6&gt;25%,1,0)</formula>
    </cfRule>
    <cfRule type="colorScale" priority="21">
      <colorScale>
        <cfvo type="num" val="9.9999999999999995E-7"/>
        <cfvo type="num" val="0.25"/>
        <color rgb="FF00B050"/>
        <color theme="4" tint="0.39997558519241921"/>
      </colorScale>
    </cfRule>
  </conditionalFormatting>
  <conditionalFormatting sqref="F7">
    <cfRule type="expression" dxfId="5" priority="16">
      <formula>IF(F7=0%,1,0)</formula>
    </cfRule>
    <cfRule type="expression" dxfId="4" priority="17">
      <formula>IF(F7&gt;25%,1,0)</formula>
    </cfRule>
    <cfRule type="colorScale" priority="18">
      <colorScale>
        <cfvo type="num" val="9.9999999999999995E-7"/>
        <cfvo type="num" val="0.25"/>
        <color rgb="FF00B050"/>
        <color theme="4" tint="0.39997558519241921"/>
      </colorScale>
    </cfRule>
  </conditionalFormatting>
  <conditionalFormatting sqref="G8">
    <cfRule type="expression" dxfId="3" priority="13">
      <formula>IF(G8=0%,1,0)</formula>
    </cfRule>
    <cfRule type="expression" dxfId="2" priority="14">
      <formula>IF(G8&gt;25%,1,0)</formula>
    </cfRule>
    <cfRule type="colorScale" priority="15">
      <colorScale>
        <cfvo type="num" val="9.9999999999999995E-7"/>
        <cfvo type="num" val="0.25"/>
        <color rgb="FF00B050"/>
        <color theme="4" tint="0.39997558519241921"/>
      </colorScale>
    </cfRule>
  </conditionalFormatting>
  <conditionalFormatting sqref="H9">
    <cfRule type="expression" dxfId="1" priority="10">
      <formula>IF(H9=0%,1,0)</formula>
    </cfRule>
    <cfRule type="expression" dxfId="0" priority="11">
      <formula>IF(H9&gt;25%,1,0)</formula>
    </cfRule>
    <cfRule type="colorScale" priority="12">
      <colorScale>
        <cfvo type="num" val="9.9999999999999995E-7"/>
        <cfvo type="num" val="0.25"/>
        <color rgb="FF00B050"/>
        <color theme="4" tint="0.39997558519241921"/>
      </colorScale>
    </cfRule>
  </conditionalFormatting>
  <conditionalFormatting sqref="I10">
    <cfRule type="colorScale" priority="9">
      <colorScale>
        <cfvo type="num" val="9.9999999999999995E-7"/>
        <cfvo type="num" val="0.25"/>
        <color rgb="FF00B050"/>
        <color theme="4" tint="0.39997558519241921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B7557-C6EF-2C4C-B312-BAD6CEF2CD66}">
  <dimension ref="A1:E25"/>
  <sheetViews>
    <sheetView workbookViewId="0">
      <selection activeCell="B1" sqref="B1"/>
    </sheetView>
  </sheetViews>
  <sheetFormatPr defaultColWidth="11.44140625" defaultRowHeight="14.4"/>
  <cols>
    <col min="1" max="1" width="5.109375" bestFit="1" customWidth="1"/>
    <col min="2" max="2" width="25.77734375" bestFit="1" customWidth="1"/>
    <col min="4" max="4" width="7.44140625" bestFit="1" customWidth="1"/>
    <col min="5" max="5" width="66.77734375" bestFit="1" customWidth="1"/>
  </cols>
  <sheetData>
    <row r="1" spans="1:5" ht="27">
      <c r="A1" s="7" t="s">
        <v>3</v>
      </c>
      <c r="B1" s="7" t="s">
        <v>4</v>
      </c>
      <c r="D1" s="7" t="s">
        <v>1</v>
      </c>
      <c r="E1" s="13" t="s">
        <v>21</v>
      </c>
    </row>
    <row r="2" spans="1:5">
      <c r="A2">
        <v>2000</v>
      </c>
      <c r="B2">
        <v>2.48</v>
      </c>
    </row>
    <row r="3" spans="1:5">
      <c r="A3">
        <v>2001</v>
      </c>
      <c r="B3">
        <v>3.77</v>
      </c>
    </row>
    <row r="4" spans="1:5">
      <c r="A4">
        <v>2002</v>
      </c>
      <c r="B4">
        <v>3.6</v>
      </c>
    </row>
    <row r="5" spans="1:5">
      <c r="A5">
        <v>2003</v>
      </c>
      <c r="B5">
        <v>1.93</v>
      </c>
    </row>
    <row r="6" spans="1:5">
      <c r="A6">
        <v>2004</v>
      </c>
      <c r="B6">
        <v>0.78</v>
      </c>
    </row>
    <row r="7" spans="1:5">
      <c r="A7">
        <v>2005</v>
      </c>
      <c r="B7">
        <v>0.6</v>
      </c>
    </row>
    <row r="8" spans="1:5">
      <c r="A8">
        <v>2006</v>
      </c>
      <c r="B8">
        <v>0.48</v>
      </c>
    </row>
    <row r="9" spans="1:5">
      <c r="A9">
        <v>2007</v>
      </c>
      <c r="B9">
        <v>0.37</v>
      </c>
    </row>
    <row r="10" spans="1:5">
      <c r="A10">
        <v>2008</v>
      </c>
      <c r="B10">
        <v>1.8</v>
      </c>
    </row>
    <row r="11" spans="1:5">
      <c r="A11">
        <v>2009</v>
      </c>
      <c r="B11">
        <v>4.1900000000000004</v>
      </c>
    </row>
    <row r="12" spans="1:5">
      <c r="A12">
        <v>2010</v>
      </c>
      <c r="B12">
        <v>1.21</v>
      </c>
    </row>
    <row r="13" spans="1:5">
      <c r="A13">
        <v>2011</v>
      </c>
      <c r="B13">
        <v>0.8</v>
      </c>
    </row>
    <row r="14" spans="1:5">
      <c r="A14">
        <v>2012</v>
      </c>
      <c r="B14">
        <v>1.1399999999999999</v>
      </c>
    </row>
    <row r="15" spans="1:5">
      <c r="A15">
        <v>2013</v>
      </c>
      <c r="B15">
        <v>1.06</v>
      </c>
    </row>
    <row r="16" spans="1:5">
      <c r="A16">
        <v>2014</v>
      </c>
      <c r="B16">
        <v>0.69</v>
      </c>
    </row>
    <row r="17" spans="1:2">
      <c r="A17">
        <v>2015</v>
      </c>
      <c r="B17">
        <v>1.36</v>
      </c>
    </row>
    <row r="18" spans="1:2">
      <c r="A18">
        <v>2016</v>
      </c>
      <c r="B18">
        <v>2.09</v>
      </c>
    </row>
    <row r="19" spans="1:2">
      <c r="A19">
        <v>2017</v>
      </c>
      <c r="B19" s="6">
        <v>1.21</v>
      </c>
    </row>
    <row r="20" spans="1:2">
      <c r="A20">
        <v>2018</v>
      </c>
      <c r="B20">
        <v>1.03</v>
      </c>
    </row>
    <row r="21" spans="1:2">
      <c r="A21">
        <v>2019</v>
      </c>
      <c r="B21">
        <v>1.3</v>
      </c>
    </row>
    <row r="22" spans="1:2">
      <c r="A22">
        <v>2020</v>
      </c>
      <c r="B22">
        <v>2.75</v>
      </c>
    </row>
    <row r="23" spans="1:2">
      <c r="A23">
        <v>2021</v>
      </c>
      <c r="B23">
        <v>0.84</v>
      </c>
    </row>
    <row r="24" spans="1:2">
      <c r="A24">
        <v>2022</v>
      </c>
      <c r="B24">
        <v>0.98</v>
      </c>
    </row>
    <row r="25" spans="1:2">
      <c r="A25">
        <v>2023</v>
      </c>
      <c r="B25" s="6">
        <v>1.85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ED21F-FB51-0240-80A3-86BF56CBE2C7}">
  <sheetPr>
    <tabColor rgb="FFFFFF00"/>
  </sheetPr>
  <dimension ref="A1:L25"/>
  <sheetViews>
    <sheetView zoomScale="85" zoomScaleNormal="85" workbookViewId="0">
      <pane xSplit="1" ySplit="1" topLeftCell="B2" activePane="bottomRight" state="frozen"/>
      <selection activeCell="E19" sqref="E19"/>
      <selection pane="topRight" activeCell="E19" sqref="E19"/>
      <selection pane="bottomLeft" activeCell="E19" sqref="E19"/>
      <selection pane="bottomRight" activeCell="H1" sqref="H1"/>
    </sheetView>
  </sheetViews>
  <sheetFormatPr defaultColWidth="11.44140625" defaultRowHeight="14.4"/>
  <cols>
    <col min="1" max="1" width="16.77734375" bestFit="1" customWidth="1"/>
    <col min="2" max="2" width="19.88671875" customWidth="1"/>
    <col min="3" max="3" width="27.109375" customWidth="1"/>
    <col min="4" max="4" width="26.33203125" customWidth="1"/>
    <col min="5" max="5" width="24.6640625" customWidth="1"/>
    <col min="6" max="6" width="33.44140625" customWidth="1"/>
    <col min="7" max="7" width="15.109375" bestFit="1" customWidth="1"/>
    <col min="8" max="8" width="22.109375" customWidth="1"/>
    <col min="10" max="10" width="17.5546875" customWidth="1"/>
    <col min="11" max="11" width="18.77734375" customWidth="1"/>
  </cols>
  <sheetData>
    <row r="1" spans="1:12" ht="57.6">
      <c r="A1" s="3" t="s">
        <v>0</v>
      </c>
      <c r="B1" s="20" t="s">
        <v>16</v>
      </c>
      <c r="C1" s="21" t="s">
        <v>17</v>
      </c>
      <c r="D1" s="21" t="s">
        <v>18</v>
      </c>
      <c r="E1" s="20" t="s">
        <v>19</v>
      </c>
      <c r="F1" s="20" t="s">
        <v>20</v>
      </c>
      <c r="G1" t="s">
        <v>2</v>
      </c>
      <c r="H1" s="21" t="s">
        <v>13</v>
      </c>
      <c r="I1" s="14" t="s">
        <v>14</v>
      </c>
      <c r="J1" s="21" t="s">
        <v>15</v>
      </c>
    </row>
    <row r="2" spans="1:12">
      <c r="A2" s="12">
        <v>2000</v>
      </c>
      <c r="B2" s="1">
        <v>9.5545668039255549</v>
      </c>
      <c r="C2" s="1">
        <v>75.807482770602363</v>
      </c>
      <c r="D2" s="16">
        <v>11155.3933031217</v>
      </c>
      <c r="E2" s="1">
        <v>4.3917666666666699</v>
      </c>
      <c r="F2" s="1">
        <v>5.4388769841191396</v>
      </c>
      <c r="G2" s="4"/>
      <c r="H2" s="4">
        <f>(F2-E2)/100</f>
        <v>1.0471103174524696E-2</v>
      </c>
      <c r="J2" s="4">
        <f>B2/100</f>
        <v>9.5545668039255544E-2</v>
      </c>
    </row>
    <row r="3" spans="1:12">
      <c r="A3" s="12">
        <v>2001</v>
      </c>
      <c r="B3" s="1">
        <v>8.7432380009004333</v>
      </c>
      <c r="C3" s="1">
        <v>77.637990638576596</v>
      </c>
      <c r="D3" s="16">
        <v>11402.944193656611</v>
      </c>
      <c r="E3" s="1">
        <v>4.2617833333333328</v>
      </c>
      <c r="F3" s="1">
        <v>5.0272954459156773</v>
      </c>
      <c r="G3" s="4">
        <f t="shared" ref="G3:G19" si="0">D3/D2-1</f>
        <v>2.2191139640557189E-2</v>
      </c>
      <c r="H3" s="4">
        <f>(F3-E3)/100</f>
        <v>7.6551211258234454E-3</v>
      </c>
      <c r="I3" s="4">
        <f>C3/C2-1</f>
        <v>2.414679660995267E-2</v>
      </c>
      <c r="J3" s="4">
        <f>B3/100</f>
        <v>8.7432380009004329E-2</v>
      </c>
      <c r="L3" s="4"/>
    </row>
    <row r="4" spans="1:12">
      <c r="A4" s="12">
        <v>2002</v>
      </c>
      <c r="B4" s="1">
        <v>8.9650011479498772</v>
      </c>
      <c r="C4" s="1">
        <v>79.398092741947508</v>
      </c>
      <c r="D4" s="16">
        <v>11512.194637537441</v>
      </c>
      <c r="E4" s="1">
        <v>3.3185916666666668</v>
      </c>
      <c r="F4" s="1">
        <v>4.9228998872678655</v>
      </c>
      <c r="G4" s="4">
        <f t="shared" si="0"/>
        <v>9.5808978826368296E-3</v>
      </c>
      <c r="H4" s="4">
        <f t="shared" ref="H4:H25" si="1">(F4-E4)/100</f>
        <v>1.6043082206011985E-2</v>
      </c>
      <c r="I4" s="4">
        <f t="shared" ref="I4:I19" si="2">C4/C3-1</f>
        <v>2.2670629274327947E-2</v>
      </c>
      <c r="J4" s="4">
        <f t="shared" ref="J4:J25" si="3">B4/100</f>
        <v>8.9650011479498776E-2</v>
      </c>
      <c r="L4" s="4"/>
    </row>
    <row r="5" spans="1:12">
      <c r="A5" s="12">
        <v>2003</v>
      </c>
      <c r="B5" s="1">
        <v>9.363403241647859</v>
      </c>
      <c r="C5" s="1">
        <v>81.08263140705111</v>
      </c>
      <c r="D5" s="22">
        <v>11596.698814705407</v>
      </c>
      <c r="E5" s="1">
        <v>2.3334666666666668</v>
      </c>
      <c r="F5" s="1">
        <v>4.1608535487146323</v>
      </c>
      <c r="G5" s="4">
        <f t="shared" si="0"/>
        <v>7.3404055289707504E-3</v>
      </c>
      <c r="H5" s="4">
        <f t="shared" si="1"/>
        <v>1.8273868820479655E-2</v>
      </c>
      <c r="I5" s="4">
        <f t="shared" si="2"/>
        <v>2.1216361841065012E-2</v>
      </c>
      <c r="J5" s="4">
        <f t="shared" si="3"/>
        <v>9.3634032416478594E-2</v>
      </c>
      <c r="L5" s="4"/>
    </row>
    <row r="6" spans="1:12">
      <c r="A6" s="12">
        <v>2004</v>
      </c>
      <c r="B6" s="1">
        <v>9.408269532531282</v>
      </c>
      <c r="C6" s="1">
        <v>82.847142580237886</v>
      </c>
      <c r="D6" s="16">
        <v>11834.274098240408</v>
      </c>
      <c r="E6" s="1">
        <v>2.1063333333333332</v>
      </c>
      <c r="F6" s="1">
        <v>4.1404252200499183</v>
      </c>
      <c r="G6" s="4">
        <f t="shared" si="0"/>
        <v>2.0486458028360577E-2</v>
      </c>
      <c r="H6" s="4">
        <f t="shared" si="1"/>
        <v>2.0340918867165853E-2</v>
      </c>
      <c r="I6" s="4">
        <f t="shared" si="2"/>
        <v>2.1761888367048288E-2</v>
      </c>
      <c r="J6" s="4">
        <f t="shared" si="3"/>
        <v>9.4082695325312826E-2</v>
      </c>
      <c r="L6" s="4"/>
    </row>
    <row r="7" spans="1:12">
      <c r="A7" s="12">
        <v>2005</v>
      </c>
      <c r="B7" s="1">
        <v>9.3634836493121583</v>
      </c>
      <c r="C7" s="1">
        <v>84.665717932558238</v>
      </c>
      <c r="D7" s="16">
        <v>12046.125375451504</v>
      </c>
      <c r="E7" s="1">
        <v>2.1846833333333331</v>
      </c>
      <c r="F7" s="1">
        <v>3.4439472293540634</v>
      </c>
      <c r="G7" s="4">
        <f t="shared" si="0"/>
        <v>1.7901501642808348E-2</v>
      </c>
      <c r="H7" s="4">
        <f t="shared" si="1"/>
        <v>1.2592638960207302E-2</v>
      </c>
      <c r="I7" s="4">
        <f t="shared" si="2"/>
        <v>2.1950972546325831E-2</v>
      </c>
      <c r="J7" s="4">
        <f t="shared" si="3"/>
        <v>9.3634836493121584E-2</v>
      </c>
      <c r="L7" s="4"/>
    </row>
    <row r="8" spans="1:12">
      <c r="A8" s="12">
        <v>2006</v>
      </c>
      <c r="B8" s="1">
        <v>8.6534458588430336</v>
      </c>
      <c r="C8" s="1">
        <v>86.533180532888537</v>
      </c>
      <c r="D8" s="16">
        <v>12449.391837638257</v>
      </c>
      <c r="E8" s="1">
        <v>3.0792250000000001</v>
      </c>
      <c r="F8" s="1">
        <v>3.8116010683740993</v>
      </c>
      <c r="G8" s="4">
        <f t="shared" si="0"/>
        <v>3.3476860784510842E-2</v>
      </c>
      <c r="H8" s="4">
        <f t="shared" si="1"/>
        <v>7.3237606837409921E-3</v>
      </c>
      <c r="I8" s="4">
        <f t="shared" si="2"/>
        <v>2.2056892044757248E-2</v>
      </c>
      <c r="J8" s="4">
        <f t="shared" si="3"/>
        <v>8.6534458588430341E-2</v>
      </c>
      <c r="L8" s="4"/>
    </row>
    <row r="9" spans="1:12">
      <c r="A9" s="12">
        <v>2007</v>
      </c>
      <c r="B9" s="1">
        <v>7.7137664873120944</v>
      </c>
      <c r="C9" s="1">
        <v>88.406259947450692</v>
      </c>
      <c r="D9" s="16">
        <v>12822.815358264817</v>
      </c>
      <c r="E9" s="1">
        <v>4.2776083333333332</v>
      </c>
      <c r="F9" s="1">
        <v>4.2813294479877477</v>
      </c>
      <c r="G9" s="4">
        <f t="shared" si="0"/>
        <v>2.9995322301414662E-2</v>
      </c>
      <c r="H9" s="4">
        <f t="shared" si="1"/>
        <v>3.7211146544144922E-5</v>
      </c>
      <c r="I9" s="4">
        <f t="shared" si="2"/>
        <v>2.1645794168518417E-2</v>
      </c>
      <c r="J9" s="4">
        <f t="shared" si="3"/>
        <v>7.7137664873120945E-2</v>
      </c>
      <c r="L9" s="4"/>
    </row>
    <row r="10" spans="1:12">
      <c r="A10" s="12">
        <v>2008</v>
      </c>
      <c r="B10" s="1">
        <v>7.7473834756691815</v>
      </c>
      <c r="C10" s="1">
        <v>91.363413214612848</v>
      </c>
      <c r="D10" s="16">
        <v>12863.750636792443</v>
      </c>
      <c r="E10" s="1">
        <v>4.6342333333333334</v>
      </c>
      <c r="F10" s="1">
        <v>4.3697065653790936</v>
      </c>
      <c r="G10" s="4">
        <f t="shared" si="0"/>
        <v>3.192378380559191E-3</v>
      </c>
      <c r="H10" s="4">
        <f t="shared" si="1"/>
        <v>-2.6452676795423978E-3</v>
      </c>
      <c r="I10" s="4">
        <f t="shared" si="2"/>
        <v>3.3449591340250162E-2</v>
      </c>
      <c r="J10" s="4">
        <f t="shared" si="3"/>
        <v>7.7473834756691812E-2</v>
      </c>
      <c r="L10" s="4"/>
    </row>
    <row r="11" spans="1:12">
      <c r="A11" s="12">
        <v>2009</v>
      </c>
      <c r="B11" s="1">
        <v>9.8453812586369231</v>
      </c>
      <c r="C11" s="1">
        <v>91.653569557379868</v>
      </c>
      <c r="D11" s="16">
        <v>12287.567823592923</v>
      </c>
      <c r="E11" s="1">
        <v>1.2283583333333332</v>
      </c>
      <c r="F11" s="1">
        <v>4.0477325616283348</v>
      </c>
      <c r="G11" s="4">
        <f t="shared" si="0"/>
        <v>-4.4791198886547368E-2</v>
      </c>
      <c r="H11" s="4">
        <f t="shared" si="1"/>
        <v>2.8193742282950015E-2</v>
      </c>
      <c r="I11" s="4">
        <f t="shared" si="2"/>
        <v>3.1758483243773394E-3</v>
      </c>
      <c r="J11" s="4">
        <f t="shared" si="3"/>
        <v>9.8453812586369233E-2</v>
      </c>
      <c r="L11" s="4"/>
    </row>
    <row r="12" spans="1:12">
      <c r="A12" s="12">
        <v>2010</v>
      </c>
      <c r="B12" s="1">
        <v>10.464668888531197</v>
      </c>
      <c r="C12" s="1">
        <v>93.129776964288709</v>
      </c>
      <c r="D12" s="16">
        <v>12540.817966547787</v>
      </c>
      <c r="E12" s="1">
        <v>0.81095833333333334</v>
      </c>
      <c r="F12" s="1">
        <v>3.7416368551587307</v>
      </c>
      <c r="G12" s="4">
        <f t="shared" si="0"/>
        <v>2.0610274269950102E-2</v>
      </c>
      <c r="H12" s="4">
        <f t="shared" si="1"/>
        <v>2.9306785218253976E-2</v>
      </c>
      <c r="I12" s="4">
        <f t="shared" si="2"/>
        <v>1.6106382043141965E-2</v>
      </c>
      <c r="J12" s="4">
        <f t="shared" si="3"/>
        <v>0.10464668888531196</v>
      </c>
      <c r="L12" s="4"/>
    </row>
    <row r="13" spans="1:12">
      <c r="A13" s="12">
        <v>2011</v>
      </c>
      <c r="B13" s="1">
        <v>10.599682756745903</v>
      </c>
      <c r="C13" s="1">
        <v>95.667532606792548</v>
      </c>
      <c r="D13" s="16">
        <v>12757.556053041564</v>
      </c>
      <c r="E13" s="1">
        <v>1.3906000000000001</v>
      </c>
      <c r="F13" s="1">
        <v>4.2732587885664683</v>
      </c>
      <c r="G13" s="4">
        <f t="shared" si="0"/>
        <v>1.7282611634418021E-2</v>
      </c>
      <c r="H13" s="4">
        <f t="shared" si="1"/>
        <v>2.8826587885664681E-2</v>
      </c>
      <c r="I13" s="4">
        <f t="shared" si="2"/>
        <v>2.7249669495901019E-2</v>
      </c>
      <c r="J13" s="4">
        <f t="shared" si="3"/>
        <v>0.10599682756745903</v>
      </c>
      <c r="L13" s="4"/>
    </row>
    <row r="14" spans="1:12">
      <c r="A14" s="12">
        <v>2012</v>
      </c>
      <c r="B14" s="1">
        <v>11.833399634197558</v>
      </c>
      <c r="C14" s="1">
        <v>98.026367111235714</v>
      </c>
      <c r="D14" s="16">
        <v>12654.53966446523</v>
      </c>
      <c r="E14" s="1">
        <v>0.57318333333333327</v>
      </c>
      <c r="F14" s="1">
        <v>3.6505464193238213</v>
      </c>
      <c r="G14" s="4">
        <f t="shared" si="0"/>
        <v>-8.0749312915441296E-3</v>
      </c>
      <c r="H14" s="4">
        <f t="shared" si="1"/>
        <v>3.077363085990488E-2</v>
      </c>
      <c r="I14" s="4">
        <f t="shared" si="2"/>
        <v>2.4656583484161887E-2</v>
      </c>
      <c r="J14" s="4">
        <f t="shared" si="3"/>
        <v>0.11833399634197558</v>
      </c>
      <c r="L14" s="4"/>
    </row>
    <row r="15" spans="1:12">
      <c r="A15" s="12">
        <v>2013</v>
      </c>
      <c r="B15" s="1">
        <v>12.482157586651462</v>
      </c>
      <c r="C15" s="1">
        <v>99.381464732551905</v>
      </c>
      <c r="D15" s="16">
        <v>12630.947978599685</v>
      </c>
      <c r="E15" s="1">
        <v>0.22066666666666668</v>
      </c>
      <c r="F15" s="1">
        <v>3.0144935804222377</v>
      </c>
      <c r="G15" s="4">
        <f t="shared" si="0"/>
        <v>-1.8642863739873894E-3</v>
      </c>
      <c r="H15" s="4">
        <f t="shared" si="1"/>
        <v>2.7938269137555708E-2</v>
      </c>
      <c r="I15" s="4">
        <f t="shared" si="2"/>
        <v>1.3823807422940426E-2</v>
      </c>
      <c r="J15" s="4">
        <f t="shared" si="3"/>
        <v>0.12482157586651463</v>
      </c>
      <c r="L15" s="4"/>
    </row>
    <row r="16" spans="1:12">
      <c r="A16" s="12">
        <v>2014</v>
      </c>
      <c r="B16" s="1">
        <v>12.080830206162622</v>
      </c>
      <c r="C16" s="1">
        <v>99.809073199002398</v>
      </c>
      <c r="D16" s="16">
        <v>12808.422732885705</v>
      </c>
      <c r="E16" s="1">
        <v>0.20993333333333333</v>
      </c>
      <c r="F16" s="1">
        <v>2.1006643632674313</v>
      </c>
      <c r="G16" s="4">
        <f t="shared" si="0"/>
        <v>1.4050786574903995E-2</v>
      </c>
      <c r="H16" s="4">
        <f t="shared" si="1"/>
        <v>1.8907310299340979E-2</v>
      </c>
      <c r="I16" s="4">
        <f t="shared" si="2"/>
        <v>4.3026983713838618E-3</v>
      </c>
      <c r="J16" s="4">
        <f t="shared" si="3"/>
        <v>0.12080830206162622</v>
      </c>
      <c r="L16" s="4"/>
    </row>
    <row r="17" spans="1:12">
      <c r="A17" s="12">
        <v>2015</v>
      </c>
      <c r="B17" s="1">
        <v>11.340623717101582</v>
      </c>
      <c r="C17" s="1">
        <v>99.998810067892066</v>
      </c>
      <c r="D17" s="16">
        <v>13056.380454054826</v>
      </c>
      <c r="E17" s="1">
        <v>-1.9366666666666664E-2</v>
      </c>
      <c r="F17" s="1">
        <v>1.2050641933389192</v>
      </c>
      <c r="G17" s="4">
        <f t="shared" si="0"/>
        <v>1.9358958268334447E-2</v>
      </c>
      <c r="H17" s="4">
        <f t="shared" si="1"/>
        <v>1.224430860005586E-2</v>
      </c>
      <c r="I17" s="4">
        <f t="shared" si="2"/>
        <v>1.900998203954618E-3</v>
      </c>
      <c r="J17" s="4">
        <f t="shared" si="3"/>
        <v>0.11340623717101582</v>
      </c>
      <c r="L17" s="4"/>
    </row>
    <row r="18" spans="1:12">
      <c r="A18" s="12">
        <v>2016</v>
      </c>
      <c r="B18" s="1">
        <v>10.559424336416271</v>
      </c>
      <c r="C18" s="1">
        <v>100.233139946827</v>
      </c>
      <c r="D18" s="16">
        <v>13296.636220122939</v>
      </c>
      <c r="E18" s="1">
        <v>-0.26369166666666666</v>
      </c>
      <c r="F18" s="1">
        <v>0.78831891717575098</v>
      </c>
      <c r="G18" s="4">
        <f t="shared" si="0"/>
        <v>1.8401406646625151E-2</v>
      </c>
      <c r="H18" s="4">
        <f t="shared" si="1"/>
        <v>1.0520105838424176E-2</v>
      </c>
      <c r="I18" s="4">
        <f t="shared" si="2"/>
        <v>2.3433266733456914E-3</v>
      </c>
      <c r="J18" s="4">
        <f t="shared" si="3"/>
        <v>0.1055942433641627</v>
      </c>
      <c r="L18" s="4"/>
    </row>
    <row r="19" spans="1:12">
      <c r="A19" s="12">
        <v>2017</v>
      </c>
      <c r="B19" s="1">
        <v>9.6053821305528899</v>
      </c>
      <c r="C19" s="1">
        <v>101.77540343652741</v>
      </c>
      <c r="D19" s="16">
        <v>13662.190360294077</v>
      </c>
      <c r="E19" s="1">
        <v>-0.32905000000000001</v>
      </c>
      <c r="F19" s="1">
        <v>1.1207252178549223</v>
      </c>
      <c r="G19" s="4">
        <f t="shared" si="0"/>
        <v>2.7492226915098561E-2</v>
      </c>
      <c r="H19" s="4">
        <f t="shared" si="1"/>
        <v>1.4497752178549223E-2</v>
      </c>
      <c r="I19" s="4">
        <f t="shared" si="2"/>
        <v>1.5386762207774574E-2</v>
      </c>
      <c r="J19" s="4">
        <f t="shared" si="3"/>
        <v>9.6053821305528905E-2</v>
      </c>
      <c r="L19" s="4"/>
    </row>
    <row r="20" spans="1:12">
      <c r="A20" s="12">
        <v>2018</v>
      </c>
      <c r="B20" s="1">
        <v>8.6717780569455485</v>
      </c>
      <c r="C20" s="1">
        <v>103.56002610643202</v>
      </c>
      <c r="D20" s="16">
        <v>13909.560632254752</v>
      </c>
      <c r="E20" s="1">
        <v>-0.32209166666666661</v>
      </c>
      <c r="F20" s="1">
        <v>1.1709226698397275</v>
      </c>
      <c r="G20" s="4">
        <f t="shared" ref="G20:G24" si="4">D20/D19-1</f>
        <v>1.8106194207306414E-2</v>
      </c>
      <c r="H20" s="4">
        <f t="shared" si="1"/>
        <v>1.4930143365063941E-2</v>
      </c>
      <c r="I20" s="4">
        <f t="shared" ref="I20" si="5">C20/C19-1</f>
        <v>1.7534911281561261E-2</v>
      </c>
      <c r="J20" s="4">
        <f t="shared" si="3"/>
        <v>8.6717780569455491E-2</v>
      </c>
      <c r="L20" s="4"/>
    </row>
    <row r="21" spans="1:12">
      <c r="A21" s="12">
        <v>2019</v>
      </c>
      <c r="B21" s="1">
        <v>8.0455676571754964</v>
      </c>
      <c r="C21" s="1">
        <v>104.79935005114559</v>
      </c>
      <c r="D21" s="16">
        <v>14129.014525808598</v>
      </c>
      <c r="E21" s="1">
        <v>-0.35633333333333334</v>
      </c>
      <c r="F21" s="1">
        <v>0.4130954441963679</v>
      </c>
      <c r="G21" s="4">
        <f t="shared" si="4"/>
        <v>1.577719809818845E-2</v>
      </c>
      <c r="H21" s="4">
        <f t="shared" si="1"/>
        <v>7.6942877752970125E-3</v>
      </c>
      <c r="I21" s="4">
        <f t="shared" ref="I21:I23" si="6">C21/C20-1</f>
        <v>1.1967203865320464E-2</v>
      </c>
      <c r="J21" s="4">
        <f t="shared" si="3"/>
        <v>8.0455676571754967E-2</v>
      </c>
      <c r="L21" s="4"/>
    </row>
    <row r="22" spans="1:12">
      <c r="A22" s="12">
        <v>2020</v>
      </c>
      <c r="B22" s="1">
        <v>8.4524430088562745</v>
      </c>
      <c r="C22" s="1">
        <v>105.08684599998597</v>
      </c>
      <c r="D22" s="16">
        <v>13199.360253898896</v>
      </c>
      <c r="E22" s="1">
        <v>-0.42516666666666669</v>
      </c>
      <c r="F22" s="1">
        <v>8.3607115803025447E-2</v>
      </c>
      <c r="G22" s="4">
        <f t="shared" si="4"/>
        <v>-6.5797531045888591E-2</v>
      </c>
      <c r="H22" s="4">
        <f t="shared" si="1"/>
        <v>5.087737824696922E-3</v>
      </c>
      <c r="I22" s="4">
        <f t="shared" si="6"/>
        <v>2.7432989679807562E-3</v>
      </c>
      <c r="J22" s="4">
        <f t="shared" si="3"/>
        <v>8.4524430088562752E-2</v>
      </c>
      <c r="L22" s="4"/>
    </row>
    <row r="23" spans="1:12">
      <c r="A23" s="12">
        <v>2021</v>
      </c>
      <c r="B23" s="1">
        <v>8.2739331876915561</v>
      </c>
      <c r="C23" s="1">
        <v>107.78217289776259</v>
      </c>
      <c r="D23" s="16">
        <v>13893.156986478238</v>
      </c>
      <c r="E23" s="1">
        <v>-0.54876666666666662</v>
      </c>
      <c r="F23" s="1">
        <v>0.1042471859740431</v>
      </c>
      <c r="G23" s="4">
        <f t="shared" si="4"/>
        <v>5.2562906022237232E-2</v>
      </c>
      <c r="H23" s="4">
        <f t="shared" si="1"/>
        <v>6.530138526407098E-3</v>
      </c>
      <c r="I23" s="4">
        <f t="shared" si="6"/>
        <v>2.5648565927813394E-2</v>
      </c>
      <c r="J23" s="4">
        <f t="shared" si="3"/>
        <v>8.2739331876915567E-2</v>
      </c>
      <c r="L23" s="4"/>
    </row>
    <row r="24" spans="1:12">
      <c r="A24" s="12">
        <v>2022</v>
      </c>
      <c r="B24" s="1">
        <v>6.7</v>
      </c>
      <c r="C24" s="6">
        <f>C23*(1+I24)</f>
        <v>116.83587542117466</v>
      </c>
      <c r="D24" s="6">
        <v>14365.524324018499</v>
      </c>
      <c r="E24" s="5">
        <v>2.1280000000000001</v>
      </c>
      <c r="F24">
        <v>1.79</v>
      </c>
      <c r="G24" s="4">
        <f t="shared" si="4"/>
        <v>3.400000000000003E-2</v>
      </c>
      <c r="H24" s="4">
        <f t="shared" si="1"/>
        <v>-3.3800000000000006E-3</v>
      </c>
      <c r="I24" s="15">
        <v>8.4000000000000005E-2</v>
      </c>
      <c r="J24" s="4">
        <f t="shared" si="3"/>
        <v>6.7000000000000004E-2</v>
      </c>
      <c r="L24" s="4"/>
    </row>
    <row r="25" spans="1:12">
      <c r="A25" s="12">
        <v>2023</v>
      </c>
      <c r="B25" s="1">
        <v>6.5</v>
      </c>
      <c r="C25" s="6">
        <v>127.95</v>
      </c>
      <c r="D25" s="6">
        <v>15554.86</v>
      </c>
      <c r="E25" s="5">
        <v>3.9049999999999998</v>
      </c>
      <c r="F25" s="5">
        <v>1.442138671875</v>
      </c>
      <c r="G25" s="4">
        <f t="shared" ref="G25" si="7">D25/D24-1</f>
        <v>8.2790968791371267E-2</v>
      </c>
      <c r="H25" s="4">
        <f t="shared" si="1"/>
        <v>-2.462861328125E-2</v>
      </c>
      <c r="I25" s="15">
        <v>8.4000000000000005E-2</v>
      </c>
      <c r="J25" s="4">
        <f t="shared" si="3"/>
        <v>6.5000000000000002E-2</v>
      </c>
      <c r="L25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0FD74-ECD6-0B4D-8EBB-86EE2FDE130D}">
  <sheetPr>
    <tabColor rgb="FFFFFF00"/>
  </sheetPr>
  <dimension ref="A1:J29"/>
  <sheetViews>
    <sheetView tabSelected="1" workbookViewId="0">
      <selection activeCell="H3" sqref="H3"/>
    </sheetView>
  </sheetViews>
  <sheetFormatPr defaultColWidth="11.44140625" defaultRowHeight="14.4"/>
  <cols>
    <col min="1" max="1" width="11.33203125" bestFit="1" customWidth="1"/>
    <col min="2" max="2" width="15.109375" customWidth="1"/>
    <col min="3" max="3" width="29.44140625" customWidth="1"/>
    <col min="4" max="4" width="34.6640625" customWidth="1"/>
    <col min="5" max="5" width="18.21875" customWidth="1"/>
    <col min="6" max="6" width="27.6640625" customWidth="1"/>
    <col min="7" max="7" width="15.109375" bestFit="1" customWidth="1"/>
    <col min="8" max="8" width="16.44140625" customWidth="1"/>
    <col min="9" max="9" width="7.6640625" bestFit="1" customWidth="1"/>
    <col min="10" max="10" width="14.33203125" customWidth="1"/>
  </cols>
  <sheetData>
    <row r="1" spans="1:10" ht="28.8">
      <c r="A1" s="3" t="s">
        <v>0</v>
      </c>
      <c r="B1" s="20" t="s">
        <v>16</v>
      </c>
      <c r="C1" s="20" t="s">
        <v>17</v>
      </c>
      <c r="D1" s="20" t="s">
        <v>18</v>
      </c>
      <c r="E1" s="20" t="s">
        <v>19</v>
      </c>
      <c r="F1" s="20" t="s">
        <v>20</v>
      </c>
      <c r="G1" s="20" t="s">
        <v>2</v>
      </c>
      <c r="H1" s="21" t="s">
        <v>13</v>
      </c>
      <c r="I1" s="21" t="s">
        <v>14</v>
      </c>
      <c r="J1" s="21" t="s">
        <v>15</v>
      </c>
    </row>
    <row r="2" spans="1:10">
      <c r="A2" s="12">
        <v>2024</v>
      </c>
      <c r="B2" s="14">
        <v>6.9</v>
      </c>
      <c r="C2" s="17">
        <v>124.19653557270865</v>
      </c>
      <c r="D2" s="1">
        <v>15632.6343</v>
      </c>
      <c r="E2" s="1">
        <v>2.91</v>
      </c>
      <c r="F2" s="14">
        <v>2.62</v>
      </c>
      <c r="G2" s="4">
        <f>D2/'Historic Data'!D25-1</f>
        <v>4.9999999999998934E-3</v>
      </c>
      <c r="H2" s="4">
        <f>(F2-E2)/100</f>
        <v>-2.9000000000000002E-3</v>
      </c>
      <c r="I2" s="4">
        <f>C2/'Historic Data'!C24-1</f>
        <v>6.2999999999999945E-2</v>
      </c>
      <c r="J2" s="4">
        <f t="shared" ref="J2:J4" si="0">B2/100</f>
        <v>6.9000000000000006E-2</v>
      </c>
    </row>
    <row r="3" spans="1:10">
      <c r="A3" s="12">
        <v>2025</v>
      </c>
      <c r="B3" s="14">
        <v>6.8</v>
      </c>
      <c r="C3" s="17">
        <v>128.41921778218077</v>
      </c>
      <c r="D3" s="1">
        <v>15929.654351699999</v>
      </c>
      <c r="E3" s="1">
        <v>2.71</v>
      </c>
      <c r="F3" s="14">
        <v>2.66</v>
      </c>
      <c r="G3" s="4">
        <f t="shared" ref="G3:G4" si="1">D3/D2-1</f>
        <v>1.8999999999999906E-2</v>
      </c>
      <c r="H3" s="4">
        <f t="shared" ref="H3:H4" si="2">(F3-E3)/100</f>
        <v>-4.9999999999999828E-4</v>
      </c>
      <c r="I3" s="4">
        <f t="shared" ref="I3:I4" si="3">C3/C2-1</f>
        <v>3.400000000000003E-2</v>
      </c>
      <c r="J3" s="4">
        <f t="shared" si="0"/>
        <v>6.8000000000000005E-2</v>
      </c>
    </row>
    <row r="4" spans="1:10">
      <c r="A4" s="12">
        <v>2026</v>
      </c>
      <c r="B4" s="14">
        <v>6.6</v>
      </c>
      <c r="C4" s="17">
        <v>131.37285979117092</v>
      </c>
      <c r="D4" s="1">
        <v>16216.3881300306</v>
      </c>
      <c r="E4" s="1">
        <v>2.4700000000000002</v>
      </c>
      <c r="F4" s="14">
        <v>2.74</v>
      </c>
      <c r="G4" s="4">
        <f t="shared" si="1"/>
        <v>1.8000000000000016E-2</v>
      </c>
      <c r="H4" s="4">
        <f t="shared" si="2"/>
        <v>2.7000000000000001E-3</v>
      </c>
      <c r="I4" s="4">
        <f t="shared" si="3"/>
        <v>2.2999999999999909E-2</v>
      </c>
      <c r="J4" s="4">
        <f t="shared" si="0"/>
        <v>6.6000000000000003E-2</v>
      </c>
    </row>
    <row r="5" spans="1:10">
      <c r="A5" s="2"/>
      <c r="B5" s="1"/>
      <c r="C5" s="1"/>
      <c r="D5" s="1"/>
      <c r="E5" s="1"/>
      <c r="F5" s="1"/>
    </row>
    <row r="6" spans="1:10">
      <c r="A6" s="2"/>
      <c r="B6" s="1"/>
      <c r="C6" s="1"/>
      <c r="D6" s="1"/>
      <c r="E6" s="1"/>
      <c r="F6" s="1"/>
    </row>
    <row r="7" spans="1:10">
      <c r="A7" s="2"/>
      <c r="B7" s="1"/>
      <c r="C7" s="1"/>
      <c r="D7" s="1"/>
      <c r="E7" s="1"/>
      <c r="F7" s="1"/>
    </row>
    <row r="8" spans="1:10">
      <c r="A8" s="2"/>
      <c r="B8" s="1"/>
      <c r="C8" s="1"/>
      <c r="D8" s="1"/>
      <c r="E8" s="1"/>
      <c r="F8" s="1"/>
    </row>
    <row r="9" spans="1:10">
      <c r="A9" s="2"/>
      <c r="B9" s="1"/>
      <c r="C9" s="1"/>
      <c r="D9" s="1"/>
      <c r="E9" s="1"/>
      <c r="F9" s="1"/>
    </row>
    <row r="10" spans="1:10">
      <c r="A10" s="2"/>
      <c r="B10" s="1"/>
      <c r="C10" s="1"/>
      <c r="D10" s="6"/>
      <c r="E10" s="1"/>
      <c r="F10" s="1"/>
    </row>
    <row r="11" spans="1:10">
      <c r="A11" s="2"/>
      <c r="B11" s="1"/>
      <c r="C11" s="1"/>
      <c r="D11" s="6"/>
      <c r="E11" s="1"/>
      <c r="F11" s="1"/>
    </row>
    <row r="12" spans="1:10">
      <c r="A12" s="2"/>
      <c r="B12" s="1"/>
      <c r="C12" s="1"/>
      <c r="D12" s="1"/>
      <c r="E12" s="1"/>
      <c r="F12" s="1"/>
    </row>
    <row r="13" spans="1:10">
      <c r="A13" s="2"/>
      <c r="B13" s="1"/>
      <c r="C13" s="1"/>
      <c r="D13" s="1"/>
      <c r="E13" s="1"/>
      <c r="F13" s="1"/>
    </row>
    <row r="14" spans="1:10">
      <c r="A14" s="2"/>
      <c r="B14" s="1"/>
      <c r="C14" s="1"/>
      <c r="D14" s="1"/>
      <c r="E14" s="1"/>
      <c r="F14" s="1"/>
    </row>
    <row r="15" spans="1:10">
      <c r="A15" s="2"/>
      <c r="B15" s="1"/>
      <c r="C15" s="1"/>
      <c r="D15" s="1"/>
      <c r="E15" s="1"/>
      <c r="F15" s="1"/>
    </row>
    <row r="16" spans="1:10">
      <c r="A16" s="2"/>
      <c r="B16" s="1"/>
      <c r="C16" s="1"/>
      <c r="D16" s="1"/>
      <c r="E16" s="1"/>
      <c r="F16" s="1"/>
    </row>
    <row r="17" spans="1:6">
      <c r="A17" s="2"/>
      <c r="B17" s="1"/>
      <c r="C17" s="1"/>
      <c r="D17" s="1"/>
      <c r="E17" s="1"/>
      <c r="F17" s="1"/>
    </row>
    <row r="18" spans="1:6">
      <c r="A18" s="2"/>
      <c r="B18" s="1"/>
      <c r="C18" s="1"/>
      <c r="D18" s="1"/>
      <c r="E18" s="1"/>
      <c r="F18" s="1"/>
    </row>
    <row r="19" spans="1:6">
      <c r="A19" s="2"/>
      <c r="B19" s="1"/>
      <c r="C19" s="1"/>
      <c r="D19" s="1"/>
      <c r="E19" s="1"/>
      <c r="F19" s="1"/>
    </row>
    <row r="20" spans="1:6">
      <c r="A20" s="2"/>
      <c r="B20" s="1"/>
      <c r="C20" s="1"/>
      <c r="D20" s="1"/>
      <c r="E20" s="1"/>
      <c r="F20" s="1"/>
    </row>
    <row r="21" spans="1:6">
      <c r="A21" s="2"/>
      <c r="B21" s="1"/>
      <c r="C21" s="1"/>
      <c r="D21" s="1"/>
      <c r="E21" s="1"/>
      <c r="F21" s="1"/>
    </row>
    <row r="22" spans="1:6">
      <c r="A22" s="2"/>
      <c r="B22" s="1"/>
      <c r="C22" s="1"/>
      <c r="D22" s="1"/>
      <c r="E22" s="1"/>
      <c r="F22" s="1"/>
    </row>
    <row r="23" spans="1:6">
      <c r="A23" s="2"/>
      <c r="B23" s="1"/>
      <c r="C23" s="1"/>
      <c r="D23" s="1"/>
      <c r="E23" s="1"/>
      <c r="F23" s="1"/>
    </row>
    <row r="24" spans="1:6">
      <c r="A24" s="2"/>
      <c r="B24" s="1"/>
      <c r="C24" s="1"/>
      <c r="D24" s="1"/>
      <c r="E24" s="1"/>
      <c r="F24" s="1"/>
    </row>
    <row r="25" spans="1:6">
      <c r="A25" s="2"/>
      <c r="B25" s="1"/>
      <c r="C25" s="1"/>
      <c r="D25" s="1"/>
      <c r="E25" s="1"/>
      <c r="F25" s="1"/>
    </row>
    <row r="26" spans="1:6">
      <c r="A26" s="2"/>
      <c r="B26" s="1"/>
      <c r="C26" s="1"/>
      <c r="D26" s="1"/>
      <c r="E26" s="1"/>
      <c r="F26" s="1"/>
    </row>
    <row r="27" spans="1:6">
      <c r="A27" s="2"/>
      <c r="B27" s="1"/>
      <c r="C27" s="1"/>
      <c r="D27" s="1"/>
      <c r="E27" s="1"/>
      <c r="F27" s="1"/>
    </row>
    <row r="28" spans="1:6">
      <c r="A28" s="2"/>
      <c r="B28" s="1"/>
      <c r="C28" s="1"/>
      <c r="D28" s="1"/>
      <c r="E28" s="1"/>
      <c r="F28" s="1"/>
    </row>
    <row r="29" spans="1:6">
      <c r="A29" s="2"/>
      <c r="B29" s="1"/>
      <c r="C29" s="1"/>
      <c r="D29" s="1"/>
      <c r="E29" s="1"/>
      <c r="F29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252F9-BB3D-4C4D-9D45-A31058C11A5E}">
  <sheetPr>
    <tabColor rgb="FFFFFF00"/>
  </sheetPr>
  <dimension ref="A1:J29"/>
  <sheetViews>
    <sheetView topLeftCell="B1" workbookViewId="0">
      <selection activeCell="B2" sqref="A2:XFD2"/>
    </sheetView>
  </sheetViews>
  <sheetFormatPr defaultColWidth="11.44140625" defaultRowHeight="14.4"/>
  <cols>
    <col min="1" max="1" width="11.33203125" bestFit="1" customWidth="1"/>
    <col min="2" max="2" width="39.44140625" bestFit="1" customWidth="1"/>
    <col min="3" max="3" width="59.77734375" bestFit="1" customWidth="1"/>
    <col min="4" max="4" width="92.77734375" bestFit="1" customWidth="1"/>
    <col min="5" max="5" width="42.6640625" bestFit="1" customWidth="1"/>
    <col min="6" max="6" width="105.44140625" bestFit="1" customWidth="1"/>
    <col min="7" max="7" width="15.109375" bestFit="1" customWidth="1"/>
    <col min="8" max="8" width="38.33203125" bestFit="1" customWidth="1"/>
    <col min="9" max="9" width="7.6640625" bestFit="1" customWidth="1"/>
    <col min="10" max="10" width="18.44140625" bestFit="1" customWidth="1"/>
  </cols>
  <sheetData>
    <row r="1" spans="1:10">
      <c r="A1" s="3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</v>
      </c>
      <c r="H1" s="14" t="s">
        <v>13</v>
      </c>
      <c r="I1" s="14" t="s">
        <v>14</v>
      </c>
      <c r="J1" s="14" t="s">
        <v>15</v>
      </c>
    </row>
    <row r="2" spans="1:10">
      <c r="A2" s="12">
        <v>2024</v>
      </c>
      <c r="B2" s="14">
        <v>8.1</v>
      </c>
      <c r="C2" s="17">
        <v>127.58477595992274</v>
      </c>
      <c r="D2" s="1">
        <v>15025.99476</v>
      </c>
      <c r="E2" s="14">
        <v>4.43</v>
      </c>
      <c r="F2" s="14">
        <v>5.42</v>
      </c>
      <c r="G2" s="4">
        <f>D2/'Historic Data'!D25-1</f>
        <v>-3.400000000000003E-2</v>
      </c>
      <c r="H2" s="5">
        <f t="shared" ref="H2:H4" si="0">F2-E2</f>
        <v>0.99000000000000021</v>
      </c>
      <c r="I2" s="4">
        <f>C2/'Historic Data'!C24-1</f>
        <v>9.2000000000000082E-2</v>
      </c>
      <c r="J2" s="4">
        <f t="shared" ref="J2:J4" si="1">B2/100</f>
        <v>8.1000000000000003E-2</v>
      </c>
    </row>
    <row r="3" spans="1:10">
      <c r="A3" s="12">
        <v>2025</v>
      </c>
      <c r="B3" s="14">
        <v>10.6</v>
      </c>
      <c r="C3" s="17">
        <v>134.21918430983874</v>
      </c>
      <c r="D3" s="1">
        <v>14424.954969599999</v>
      </c>
      <c r="E3" s="14">
        <v>3.92</v>
      </c>
      <c r="F3" s="14">
        <v>4.75</v>
      </c>
      <c r="G3" s="4">
        <f t="shared" ref="G3:G4" si="2">D3/D2-1</f>
        <v>-4.0000000000000036E-2</v>
      </c>
      <c r="H3" s="5">
        <f t="shared" si="0"/>
        <v>0.83000000000000007</v>
      </c>
      <c r="I3" s="4">
        <f t="shared" ref="I3:I4" si="3">C3/C2-1</f>
        <v>5.2000000000000046E-2</v>
      </c>
      <c r="J3" s="4">
        <f t="shared" si="1"/>
        <v>0.106</v>
      </c>
    </row>
    <row r="4" spans="1:10">
      <c r="A4" s="12">
        <v>2026</v>
      </c>
      <c r="B4" s="14">
        <v>12.4</v>
      </c>
      <c r="C4" s="17">
        <v>139.18529412930275</v>
      </c>
      <c r="D4" s="1">
        <v>14655.754249113599</v>
      </c>
      <c r="E4" s="14">
        <v>3.51</v>
      </c>
      <c r="F4" s="14">
        <v>4.54</v>
      </c>
      <c r="G4" s="4">
        <f t="shared" si="2"/>
        <v>1.6000000000000014E-2</v>
      </c>
      <c r="H4" s="5">
        <f t="shared" si="0"/>
        <v>1.0300000000000002</v>
      </c>
      <c r="I4" s="4">
        <f t="shared" si="3"/>
        <v>3.6999999999999922E-2</v>
      </c>
      <c r="J4" s="4">
        <f t="shared" si="1"/>
        <v>0.124</v>
      </c>
    </row>
    <row r="5" spans="1:10">
      <c r="A5" s="2"/>
      <c r="B5" s="1"/>
      <c r="C5" s="1"/>
      <c r="D5" s="1"/>
      <c r="E5" s="1"/>
      <c r="F5" s="1"/>
    </row>
    <row r="6" spans="1:10">
      <c r="A6" s="2"/>
      <c r="B6" s="1"/>
      <c r="C6" s="1"/>
      <c r="D6" s="1"/>
      <c r="E6" s="1"/>
      <c r="F6" s="1"/>
    </row>
    <row r="7" spans="1:10">
      <c r="A7" s="2"/>
      <c r="B7" s="1"/>
      <c r="C7" s="1"/>
      <c r="D7" s="1"/>
      <c r="E7" s="1"/>
      <c r="F7" s="1"/>
    </row>
    <row r="8" spans="1:10">
      <c r="A8" s="2"/>
      <c r="B8" s="1"/>
      <c r="C8" s="1"/>
      <c r="D8" s="6"/>
      <c r="E8" s="1"/>
      <c r="F8" s="1"/>
    </row>
    <row r="9" spans="1:10">
      <c r="A9" s="2"/>
      <c r="B9" s="1"/>
      <c r="C9" s="1"/>
      <c r="D9" s="6"/>
      <c r="E9" s="1"/>
      <c r="F9" s="1"/>
    </row>
    <row r="10" spans="1:10">
      <c r="A10" s="2"/>
      <c r="B10" s="1"/>
      <c r="C10" s="1"/>
      <c r="D10" s="1"/>
      <c r="E10" s="1"/>
      <c r="F10" s="1"/>
    </row>
    <row r="11" spans="1:10">
      <c r="A11" s="2"/>
      <c r="B11" s="1"/>
      <c r="C11" s="1"/>
      <c r="D11" s="1"/>
      <c r="E11" s="1"/>
      <c r="F11" s="1"/>
    </row>
    <row r="12" spans="1:10">
      <c r="A12" s="2"/>
      <c r="B12" s="1"/>
      <c r="C12" s="1"/>
      <c r="D12" s="1"/>
      <c r="E12" s="1"/>
      <c r="F12" s="1"/>
    </row>
    <row r="13" spans="1:10">
      <c r="A13" s="2"/>
      <c r="B13" s="1"/>
      <c r="C13" s="1"/>
      <c r="D13" s="1"/>
      <c r="E13" s="1"/>
      <c r="F13" s="1"/>
      <c r="G13" s="4"/>
      <c r="H13" s="5"/>
      <c r="I13" s="4"/>
      <c r="J13" s="4"/>
    </row>
    <row r="14" spans="1:10">
      <c r="A14" s="2"/>
      <c r="B14" s="1"/>
      <c r="C14" s="1"/>
      <c r="D14" s="1"/>
      <c r="E14" s="1"/>
      <c r="F14" s="1"/>
      <c r="G14" s="4"/>
      <c r="H14" s="5"/>
      <c r="I14" s="4"/>
      <c r="J14" s="4"/>
    </row>
    <row r="15" spans="1:10">
      <c r="A15" s="2"/>
      <c r="B15" s="1"/>
      <c r="C15" s="1"/>
      <c r="D15" s="1"/>
      <c r="E15" s="1"/>
      <c r="F15" s="1"/>
      <c r="G15" s="4"/>
      <c r="H15" s="5"/>
      <c r="I15" s="4"/>
      <c r="J15" s="4"/>
    </row>
    <row r="16" spans="1:10">
      <c r="A16" s="2"/>
      <c r="B16" s="1"/>
      <c r="C16" s="1"/>
      <c r="D16" s="1"/>
      <c r="E16" s="1"/>
      <c r="F16" s="1"/>
    </row>
    <row r="17" spans="1:6">
      <c r="A17" s="2"/>
      <c r="B17" s="1"/>
      <c r="C17" s="1"/>
      <c r="D17" s="1"/>
      <c r="E17" s="1"/>
      <c r="F17" s="1"/>
    </row>
    <row r="18" spans="1:6">
      <c r="A18" s="2"/>
      <c r="B18" s="1"/>
      <c r="C18" s="1"/>
      <c r="D18" s="1"/>
      <c r="E18" s="1"/>
      <c r="F18" s="1"/>
    </row>
    <row r="19" spans="1:6">
      <c r="A19" s="2"/>
      <c r="B19" s="1"/>
      <c r="C19" s="1"/>
      <c r="D19" s="1"/>
      <c r="E19" s="1"/>
      <c r="F19" s="1"/>
    </row>
    <row r="20" spans="1:6">
      <c r="A20" s="2"/>
      <c r="B20" s="1"/>
      <c r="C20" s="1"/>
      <c r="D20" s="1"/>
      <c r="E20" s="1"/>
      <c r="F20" s="1"/>
    </row>
    <row r="21" spans="1:6">
      <c r="A21" s="2"/>
      <c r="B21" s="1"/>
      <c r="C21" s="1"/>
      <c r="D21" s="1"/>
      <c r="E21" s="1"/>
      <c r="F21" s="1"/>
    </row>
    <row r="22" spans="1:6">
      <c r="A22" s="2"/>
      <c r="B22" s="1"/>
      <c r="C22" s="1"/>
      <c r="D22" s="1"/>
      <c r="E22" s="1"/>
      <c r="F22" s="1"/>
    </row>
    <row r="23" spans="1:6">
      <c r="A23" s="2"/>
      <c r="B23" s="1"/>
      <c r="C23" s="1"/>
      <c r="D23" s="1"/>
      <c r="E23" s="1"/>
      <c r="F23" s="1"/>
    </row>
    <row r="24" spans="1:6">
      <c r="A24" s="2"/>
      <c r="B24" s="1"/>
      <c r="C24" s="1"/>
      <c r="D24" s="1"/>
      <c r="E24" s="1"/>
      <c r="F24" s="1"/>
    </row>
    <row r="25" spans="1:6">
      <c r="A25" s="2"/>
      <c r="B25" s="1"/>
      <c r="C25" s="1"/>
      <c r="D25" s="1"/>
      <c r="E25" s="1"/>
      <c r="F25" s="1"/>
    </row>
    <row r="26" spans="1:6">
      <c r="A26" s="2"/>
      <c r="B26" s="1"/>
      <c r="C26" s="1"/>
      <c r="D26" s="1"/>
      <c r="E26" s="1"/>
      <c r="F26" s="1"/>
    </row>
    <row r="27" spans="1:6">
      <c r="A27" s="2"/>
      <c r="B27" s="1"/>
      <c r="C27" s="1"/>
      <c r="D27" s="1"/>
      <c r="E27" s="1"/>
      <c r="F27" s="1"/>
    </row>
    <row r="28" spans="1:6">
      <c r="A28" s="2"/>
      <c r="B28" s="1"/>
      <c r="C28" s="1"/>
      <c r="D28" s="1"/>
      <c r="E28" s="1"/>
      <c r="F28" s="1"/>
    </row>
    <row r="29" spans="1:6">
      <c r="A29" s="2"/>
      <c r="B29" s="1"/>
      <c r="C29" s="1"/>
      <c r="D29" s="1"/>
      <c r="E29" s="1"/>
      <c r="F29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4D423-2FFD-7F4D-B78D-D96D04F71D0F}">
  <sheetPr>
    <tabColor rgb="FFFFFF00"/>
  </sheetPr>
  <dimension ref="A1:J31"/>
  <sheetViews>
    <sheetView topLeftCell="C1" zoomScale="85" zoomScaleNormal="85" workbookViewId="0">
      <selection activeCell="H2" sqref="H2"/>
    </sheetView>
  </sheetViews>
  <sheetFormatPr defaultColWidth="11.44140625" defaultRowHeight="14.4"/>
  <cols>
    <col min="1" max="1" width="15.109375" bestFit="1" customWidth="1"/>
    <col min="2" max="2" width="39.44140625" bestFit="1" customWidth="1"/>
    <col min="3" max="4" width="30.77734375" customWidth="1"/>
    <col min="5" max="5" width="42.6640625" bestFit="1" customWidth="1"/>
    <col min="6" max="6" width="30.77734375" customWidth="1"/>
    <col min="7" max="7" width="18.44140625" bestFit="1" customWidth="1"/>
    <col min="8" max="8" width="38.33203125" bestFit="1" customWidth="1"/>
    <col min="10" max="10" width="18.44140625" bestFit="1" customWidth="1"/>
  </cols>
  <sheetData>
    <row r="1" spans="1:10">
      <c r="A1" s="3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</v>
      </c>
      <c r="H1" s="14" t="s">
        <v>13</v>
      </c>
      <c r="I1" s="14" t="s">
        <v>14</v>
      </c>
      <c r="J1" s="14" t="s">
        <v>15</v>
      </c>
    </row>
    <row r="2" spans="1:10">
      <c r="A2" s="12">
        <v>2024</v>
      </c>
      <c r="B2" s="1">
        <v>5.7</v>
      </c>
      <c r="C2" s="17">
        <v>120.80829518549457</v>
      </c>
      <c r="D2" s="1">
        <v>16239.273839999998</v>
      </c>
      <c r="E2" s="1">
        <v>1.3900000000000006</v>
      </c>
      <c r="F2" s="1">
        <v>2.62</v>
      </c>
      <c r="G2" s="4">
        <f>D2/'Historic Data'!D25-1</f>
        <v>4.3999999999999817E-2</v>
      </c>
      <c r="H2" s="5">
        <f t="shared" ref="H2:H4" si="0">F2-E2</f>
        <v>1.2299999999999995</v>
      </c>
      <c r="I2" s="4">
        <f>C2/'Historic Data'!C24-1</f>
        <v>3.3999999999999808E-2</v>
      </c>
      <c r="J2" s="4">
        <f t="shared" ref="J2:J4" si="1">B2/100</f>
        <v>5.7000000000000002E-2</v>
      </c>
    </row>
    <row r="3" spans="1:10">
      <c r="A3" s="12">
        <v>2025</v>
      </c>
      <c r="B3" s="1">
        <v>4.82</v>
      </c>
      <c r="C3" s="17">
        <v>122.74122790846249</v>
      </c>
      <c r="D3" s="1">
        <v>17522.176473359992</v>
      </c>
      <c r="E3" s="1">
        <v>1.5000000000000002</v>
      </c>
      <c r="F3" s="1">
        <v>2.66</v>
      </c>
      <c r="G3" s="4">
        <f>D3/D2-1</f>
        <v>7.8999999999999737E-2</v>
      </c>
      <c r="H3" s="5">
        <f t="shared" si="0"/>
        <v>1.1599999999999999</v>
      </c>
      <c r="I3" s="4">
        <f t="shared" ref="I3:I4" si="2">C3/C2-1</f>
        <v>1.6000000000000014E-2</v>
      </c>
      <c r="J3" s="4">
        <f t="shared" si="1"/>
        <v>4.82E-2</v>
      </c>
    </row>
    <row r="4" spans="1:10">
      <c r="A4" s="12">
        <v>2026</v>
      </c>
      <c r="B4" s="1">
        <v>4.54</v>
      </c>
      <c r="C4" s="17">
        <v>123.84589895963865</v>
      </c>
      <c r="D4" s="1">
        <v>17872.620002827192</v>
      </c>
      <c r="E4" s="1">
        <v>1.430000000000001</v>
      </c>
      <c r="F4" s="1">
        <v>2.74</v>
      </c>
      <c r="G4" s="4">
        <f>D4/D3-1</f>
        <v>2.0000000000000018E-2</v>
      </c>
      <c r="H4" s="5">
        <f t="shared" si="0"/>
        <v>1.3099999999999992</v>
      </c>
      <c r="I4" s="4">
        <f t="shared" si="2"/>
        <v>8.999999999999897E-3</v>
      </c>
      <c r="J4" s="4">
        <f t="shared" si="1"/>
        <v>4.5400000000000003E-2</v>
      </c>
    </row>
    <row r="5" spans="1:10">
      <c r="A5" s="2"/>
      <c r="B5" s="1"/>
      <c r="C5" s="1"/>
      <c r="D5" s="1"/>
      <c r="E5" s="1"/>
      <c r="F5" s="1"/>
    </row>
    <row r="6" spans="1:10">
      <c r="A6" s="2"/>
      <c r="B6" s="1"/>
      <c r="C6" s="1"/>
      <c r="D6" s="1"/>
      <c r="E6" s="1"/>
      <c r="F6" s="1"/>
    </row>
    <row r="7" spans="1:10">
      <c r="A7" s="2"/>
      <c r="B7" s="1"/>
      <c r="C7" s="1"/>
      <c r="D7" s="1"/>
      <c r="E7" s="1"/>
      <c r="F7" s="1"/>
    </row>
    <row r="8" spans="1:10">
      <c r="A8" s="2"/>
      <c r="B8" s="1"/>
      <c r="C8" s="1"/>
      <c r="D8" s="1"/>
      <c r="E8" s="1"/>
      <c r="F8" s="1"/>
    </row>
    <row r="9" spans="1:10">
      <c r="A9" s="2"/>
      <c r="B9" s="1"/>
      <c r="C9" s="1"/>
      <c r="D9" s="6"/>
      <c r="E9" s="6"/>
      <c r="F9" s="1"/>
    </row>
    <row r="10" spans="1:10">
      <c r="A10" s="2"/>
      <c r="B10" s="1"/>
      <c r="C10" s="1"/>
      <c r="D10" s="1"/>
      <c r="E10" s="1"/>
      <c r="F10" s="1"/>
    </row>
    <row r="11" spans="1:10">
      <c r="A11" s="2"/>
      <c r="B11" s="1"/>
      <c r="C11" s="1"/>
      <c r="D11" s="1"/>
      <c r="E11" s="1"/>
      <c r="F11" s="1"/>
    </row>
    <row r="12" spans="1:10">
      <c r="A12" s="2"/>
      <c r="B12" s="1"/>
      <c r="C12" s="1"/>
      <c r="D12" s="1"/>
      <c r="E12" s="1"/>
      <c r="F12" s="1"/>
    </row>
    <row r="13" spans="1:10">
      <c r="A13" s="2"/>
      <c r="B13" s="1"/>
      <c r="C13" s="1"/>
      <c r="D13" s="1"/>
      <c r="E13" s="1"/>
      <c r="F13" s="1"/>
    </row>
    <row r="14" spans="1:10">
      <c r="A14" s="2"/>
      <c r="B14" s="1"/>
      <c r="C14" s="1"/>
      <c r="D14" s="1"/>
      <c r="E14" s="1"/>
      <c r="F14" s="1"/>
    </row>
    <row r="15" spans="1:10">
      <c r="A15" s="2"/>
      <c r="B15" s="1"/>
      <c r="C15" s="1"/>
      <c r="D15" s="1"/>
      <c r="E15" s="1"/>
      <c r="F15" s="1"/>
    </row>
    <row r="16" spans="1:10">
      <c r="A16" s="2"/>
      <c r="B16" s="1"/>
      <c r="C16" s="1"/>
      <c r="D16" s="1"/>
      <c r="E16" s="1"/>
      <c r="F16" s="1"/>
    </row>
    <row r="17" spans="1:10">
      <c r="A17" s="2"/>
      <c r="B17" s="1"/>
      <c r="C17" s="1"/>
      <c r="D17" s="1"/>
      <c r="E17" s="1"/>
      <c r="F17" s="1"/>
    </row>
    <row r="18" spans="1:10">
      <c r="A18" s="2"/>
      <c r="B18" s="1"/>
      <c r="C18" s="1"/>
      <c r="D18" s="1"/>
      <c r="E18" s="1"/>
      <c r="F18" s="1"/>
    </row>
    <row r="19" spans="1:10">
      <c r="A19" s="2"/>
      <c r="B19" s="1"/>
      <c r="C19" s="1"/>
      <c r="D19" s="1"/>
      <c r="E19" s="1"/>
      <c r="F19" s="1"/>
    </row>
    <row r="20" spans="1:10">
      <c r="A20" s="2"/>
      <c r="B20" s="1"/>
      <c r="C20" s="1"/>
      <c r="D20" s="1"/>
      <c r="E20" s="1"/>
      <c r="F20" s="1"/>
    </row>
    <row r="21" spans="1:10">
      <c r="A21" s="2"/>
      <c r="B21" s="1"/>
      <c r="C21" s="1"/>
      <c r="D21" s="1"/>
      <c r="E21" s="1"/>
      <c r="F21" s="1"/>
    </row>
    <row r="22" spans="1:10">
      <c r="A22" s="2"/>
      <c r="B22" s="1"/>
      <c r="C22" s="1"/>
      <c r="D22" s="1"/>
      <c r="E22" s="1"/>
      <c r="F22" s="1"/>
    </row>
    <row r="23" spans="1:10">
      <c r="A23" s="2"/>
      <c r="B23" s="1"/>
      <c r="C23" s="1"/>
      <c r="D23" s="1"/>
      <c r="E23" s="1"/>
      <c r="F23" s="1"/>
    </row>
    <row r="24" spans="1:10">
      <c r="A24" s="2"/>
      <c r="B24" s="1"/>
      <c r="C24" s="1"/>
      <c r="D24" s="1"/>
      <c r="E24" s="1"/>
      <c r="F24" s="1"/>
    </row>
    <row r="25" spans="1:10">
      <c r="A25" s="2"/>
      <c r="B25" s="1"/>
      <c r="C25" s="1"/>
      <c r="D25" s="1"/>
      <c r="E25" s="1"/>
      <c r="F25" s="1"/>
    </row>
    <row r="26" spans="1:10">
      <c r="A26" s="2"/>
      <c r="B26" s="1"/>
      <c r="C26" s="1"/>
      <c r="D26" s="1"/>
      <c r="E26" s="1"/>
      <c r="F26" s="1"/>
    </row>
    <row r="27" spans="1:10">
      <c r="A27" s="2"/>
      <c r="B27" s="1"/>
      <c r="C27" s="1"/>
      <c r="D27" s="1"/>
      <c r="E27" s="1"/>
      <c r="F27" s="1"/>
    </row>
    <row r="28" spans="1:10">
      <c r="A28" s="2"/>
      <c r="B28" s="1"/>
      <c r="C28" s="1"/>
      <c r="D28" s="1"/>
      <c r="E28" s="1"/>
      <c r="F28" s="1"/>
      <c r="G28" s="18"/>
      <c r="H28" s="18"/>
      <c r="I28" s="18"/>
      <c r="J28" s="6"/>
    </row>
    <row r="29" spans="1:10">
      <c r="A29" s="2"/>
      <c r="B29" s="1"/>
      <c r="C29" s="1"/>
      <c r="D29" s="1"/>
      <c r="E29" s="1"/>
      <c r="F29" s="1"/>
      <c r="G29" s="18"/>
      <c r="H29" s="18"/>
      <c r="I29" s="18"/>
    </row>
    <row r="30" spans="1:10">
      <c r="G30" s="18"/>
      <c r="H30" s="18"/>
      <c r="I30" s="18"/>
    </row>
    <row r="31" spans="1:10">
      <c r="G31" s="6"/>
      <c r="H31" s="6"/>
      <c r="I3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Migration Matrix</vt:lpstr>
      <vt:lpstr>Corporate Default Rate</vt:lpstr>
      <vt:lpstr>Historic Data</vt:lpstr>
      <vt:lpstr>Forecast Data (Baseline)</vt:lpstr>
      <vt:lpstr>Forecast Data (Pessimistic)</vt:lpstr>
      <vt:lpstr>Forecast Data (Optimistic)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Natalie Stadlmajer</dc:creator>
  <cp:lastModifiedBy>Abbas, Murad</cp:lastModifiedBy>
  <dcterms:created xsi:type="dcterms:W3CDTF">2018-08-05T11:18:03Z</dcterms:created>
  <dcterms:modified xsi:type="dcterms:W3CDTF">2024-12-23T21:28:52Z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ef7f2da-30d3-430a-a9a4-8103a74342a8_Enabled">
    <vt:lpwstr>true</vt:lpwstr>
  </property>
  <property fmtid="{D5CDD505-2E9C-101B-9397-08002B2CF9AE}" pid="3" name="MSIP_Label_cef7f2da-30d3-430a-a9a4-8103a74342a8_SetDate">
    <vt:lpwstr>2023-10-11T13:12:17Z</vt:lpwstr>
  </property>
  <property fmtid="{D5CDD505-2E9C-101B-9397-08002B2CF9AE}" pid="4" name="MSIP_Label_cef7f2da-30d3-430a-a9a4-8103a74342a8_Method">
    <vt:lpwstr>Privileged</vt:lpwstr>
  </property>
  <property fmtid="{D5CDD505-2E9C-101B-9397-08002B2CF9AE}" pid="5" name="MSIP_Label_cef7f2da-30d3-430a-a9a4-8103a74342a8_Name">
    <vt:lpwstr>Public</vt:lpwstr>
  </property>
  <property fmtid="{D5CDD505-2E9C-101B-9397-08002B2CF9AE}" pid="6" name="MSIP_Label_cef7f2da-30d3-430a-a9a4-8103a74342a8_SiteId">
    <vt:lpwstr>9b511fda-f0b1-43a5-b06e-1e720f64520a</vt:lpwstr>
  </property>
  <property fmtid="{D5CDD505-2E9C-101B-9397-08002B2CF9AE}" pid="7" name="MSIP_Label_cef7f2da-30d3-430a-a9a4-8103a74342a8_ActionId">
    <vt:lpwstr>fa2a9ab1-f488-4396-ba58-1373e97a6b49</vt:lpwstr>
  </property>
  <property fmtid="{D5CDD505-2E9C-101B-9397-08002B2CF9AE}" pid="8" name="MSIP_Label_cef7f2da-30d3-430a-a9a4-8103a74342a8_ContentBits">
    <vt:lpwstr>0</vt:lpwstr>
  </property>
</Properties>
</file>