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Kuliah\Materi\Pemodelan dan Simulasi\TUBES\kunjungan_pasien_rawat_inap_per_asal_wilayah\Dashboard-Kunjungan-Pasien-Excel\dataset\"/>
    </mc:Choice>
  </mc:AlternateContent>
  <xr:revisionPtr revIDLastSave="0" documentId="8_{CD525A9B-C58B-4028-9B6D-3721A03FC276}" xr6:coauthVersionLast="47" xr6:coauthVersionMax="47" xr10:uidLastSave="{00000000-0000-0000-0000-000000000000}"/>
  <bookViews>
    <workbookView xWindow="-120" yWindow="-120" windowWidth="24240" windowHeight="13740" activeTab="2" xr2:uid="{00000000-000D-0000-FFFF-FFFF00000000}"/>
  </bookViews>
  <sheets>
    <sheet name="DataMentah" sheetId="1" r:id="rId1"/>
    <sheet name="DataTrain" sheetId="15" r:id="rId2"/>
    <sheet name="KotaCirebon" sheetId="2" r:id="rId3"/>
    <sheet name="KabCirebon" sheetId="3" r:id="rId4"/>
    <sheet name="Indramayu" sheetId="5" r:id="rId5"/>
    <sheet name="Majalengka" sheetId="6" r:id="rId6"/>
    <sheet name="Kuningan" sheetId="4" r:id="rId7"/>
    <sheet name="Lain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7" l="1"/>
  <c r="S6" i="7"/>
  <c r="S7" i="7"/>
  <c r="S8" i="7"/>
  <c r="S9" i="7"/>
  <c r="S10" i="7"/>
  <c r="S4" i="7"/>
  <c r="Q5" i="7"/>
  <c r="Q6" i="7"/>
  <c r="Q7" i="7"/>
  <c r="Q8" i="7"/>
  <c r="Q9" i="7"/>
  <c r="Q10" i="7"/>
  <c r="Q4" i="7"/>
  <c r="S10" i="6"/>
  <c r="S9" i="6"/>
  <c r="S5" i="6"/>
  <c r="S4" i="6"/>
  <c r="Q5" i="6"/>
  <c r="Q6" i="6"/>
  <c r="Q7" i="6"/>
  <c r="Q8" i="6"/>
  <c r="Q9" i="6"/>
  <c r="Q10" i="6"/>
  <c r="Q4" i="6"/>
  <c r="AG4" i="3" a="1"/>
  <c r="AG4" i="3" s="1"/>
  <c r="S5" i="3"/>
  <c r="S6" i="3"/>
  <c r="S7" i="3"/>
  <c r="S8" i="3"/>
  <c r="S9" i="3"/>
  <c r="S10" i="3"/>
  <c r="S4" i="3"/>
  <c r="Q5" i="3"/>
  <c r="Q6" i="3"/>
  <c r="Q7" i="3"/>
  <c r="Q8" i="3"/>
  <c r="Q9" i="3"/>
  <c r="Q10" i="3"/>
  <c r="Q4" i="3"/>
  <c r="S10" i="5"/>
  <c r="S5" i="5"/>
  <c r="S4" i="5"/>
  <c r="Q5" i="5"/>
  <c r="Q6" i="5"/>
  <c r="Q7" i="5"/>
  <c r="Q8" i="5"/>
  <c r="Q9" i="5"/>
  <c r="Q10" i="5"/>
  <c r="Q4" i="5"/>
  <c r="S9" i="4"/>
  <c r="R9" i="4"/>
  <c r="S5" i="4"/>
  <c r="S6" i="4"/>
  <c r="S7" i="4"/>
  <c r="S10" i="4"/>
  <c r="S4" i="4"/>
  <c r="Q5" i="4"/>
  <c r="Q6" i="4"/>
  <c r="Q7" i="4"/>
  <c r="Q8" i="4"/>
  <c r="Q9" i="4"/>
  <c r="Q10" i="4"/>
  <c r="Q4" i="4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AA4" i="6"/>
  <c r="AA4" i="5"/>
  <c r="AA4" i="3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Y4" i="7"/>
  <c r="Z4" i="7" s="1"/>
  <c r="AA4" i="7" s="1"/>
  <c r="X4" i="7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Y4" i="6"/>
  <c r="Z4" i="6" s="1"/>
  <c r="AB4" i="6" s="1"/>
  <c r="AC4" i="6" s="1"/>
  <c r="AF4" i="6" s="1"/>
  <c r="AG4" i="6" s="1" a="1"/>
  <c r="AG4" i="6" s="1"/>
  <c r="X4" i="6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Y4" i="5"/>
  <c r="Z4" i="5" s="1"/>
  <c r="X4" i="5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Y4" i="4"/>
  <c r="Z4" i="4" s="1"/>
  <c r="Y5" i="4" s="1"/>
  <c r="Z5" i="4" s="1"/>
  <c r="AA5" i="4" s="1"/>
  <c r="X4" i="4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Y4" i="3"/>
  <c r="Z4" i="3" s="1"/>
  <c r="Y5" i="3" s="1"/>
  <c r="X4" i="3"/>
  <c r="Y4" i="2"/>
  <c r="Z4" i="2" s="1"/>
  <c r="Y5" i="2" s="1"/>
  <c r="X4" i="2"/>
  <c r="X5" i="2"/>
  <c r="X6" i="2"/>
  <c r="X7" i="2"/>
  <c r="X8" i="2"/>
  <c r="X9" i="2"/>
  <c r="X10" i="2"/>
  <c r="H5" i="2"/>
  <c r="H3" i="2"/>
  <c r="K4" i="2" s="1"/>
  <c r="H2" i="2"/>
  <c r="H3" i="7"/>
  <c r="AA4" i="2" l="1"/>
  <c r="AA4" i="4"/>
  <c r="Y5" i="6"/>
  <c r="Z5" i="6" s="1"/>
  <c r="AA5" i="6" s="1"/>
  <c r="AB4" i="4"/>
  <c r="AC4" i="4" s="1"/>
  <c r="AF4" i="4" s="1"/>
  <c r="AB4" i="7"/>
  <c r="AC4" i="7" s="1"/>
  <c r="AF4" i="7" s="1"/>
  <c r="AG4" i="7" s="1" a="1"/>
  <c r="AG4" i="7" s="1"/>
  <c r="Y5" i="7"/>
  <c r="Z5" i="7" s="1"/>
  <c r="AA5" i="7" s="1"/>
  <c r="AJ4" i="6"/>
  <c r="AI4" i="6"/>
  <c r="AH4" i="6"/>
  <c r="Y5" i="5"/>
  <c r="Z5" i="5" s="1"/>
  <c r="AA5" i="5" s="1"/>
  <c r="AB4" i="5"/>
  <c r="AC4" i="5" s="1"/>
  <c r="AF4" i="5" s="1"/>
  <c r="AG4" i="5" s="1" a="1"/>
  <c r="AG4" i="5" s="1"/>
  <c r="AB5" i="4"/>
  <c r="AC5" i="4" s="1"/>
  <c r="AF5" i="4" s="1"/>
  <c r="AG5" i="4" s="1" a="1"/>
  <c r="AG5" i="4" s="1"/>
  <c r="Y6" i="4"/>
  <c r="Z6" i="4" s="1"/>
  <c r="AA6" i="4" s="1"/>
  <c r="Z5" i="3"/>
  <c r="AA5" i="3" s="1"/>
  <c r="AB4" i="3"/>
  <c r="AC4" i="3" s="1"/>
  <c r="AF4" i="3" s="1"/>
  <c r="AB4" i="2"/>
  <c r="AC4" i="2" s="1"/>
  <c r="AF4" i="2" s="1"/>
  <c r="AG4" i="2" s="1" a="1"/>
  <c r="AG4" i="2" s="1"/>
  <c r="Z5" i="2"/>
  <c r="AA5" i="2" s="1"/>
  <c r="H5" i="7"/>
  <c r="H5" i="6"/>
  <c r="H5" i="4"/>
  <c r="H5" i="3"/>
  <c r="H5" i="5"/>
  <c r="AG4" i="4" l="1" a="1"/>
  <c r="AG4" i="4" s="1"/>
  <c r="AH4" i="4" s="1"/>
  <c r="AB5" i="6"/>
  <c r="AC5" i="6" s="1"/>
  <c r="AF5" i="6" s="1"/>
  <c r="AG5" i="6" s="1" a="1"/>
  <c r="AG5" i="6" s="1"/>
  <c r="Y6" i="6"/>
  <c r="Z6" i="6" s="1"/>
  <c r="AA6" i="6" s="1"/>
  <c r="AI4" i="4"/>
  <c r="AJ4" i="4"/>
  <c r="AB5" i="7"/>
  <c r="AC5" i="7" s="1"/>
  <c r="AF5" i="7" s="1"/>
  <c r="AG5" i="7" s="1" a="1"/>
  <c r="AG5" i="7" s="1"/>
  <c r="Y6" i="7"/>
  <c r="Z6" i="7" s="1"/>
  <c r="AA6" i="7" s="1"/>
  <c r="AJ4" i="7"/>
  <c r="AI4" i="7"/>
  <c r="AH4" i="7"/>
  <c r="AJ4" i="5"/>
  <c r="AI4" i="5"/>
  <c r="AH4" i="5"/>
  <c r="AB5" i="5"/>
  <c r="AC5" i="5" s="1"/>
  <c r="AF5" i="5" s="1"/>
  <c r="AG5" i="5" s="1" a="1"/>
  <c r="AG5" i="5" s="1"/>
  <c r="Y6" i="5"/>
  <c r="Z6" i="5" s="1"/>
  <c r="AA6" i="5" s="1"/>
  <c r="Y7" i="4"/>
  <c r="Z7" i="4" s="1"/>
  <c r="AA7" i="4" s="1"/>
  <c r="AB6" i="4"/>
  <c r="AC6" i="4" s="1"/>
  <c r="AF6" i="4" s="1"/>
  <c r="AG6" i="4" s="1" a="1"/>
  <c r="AG6" i="4" s="1"/>
  <c r="AJ5" i="4"/>
  <c r="AI5" i="4"/>
  <c r="AH5" i="4"/>
  <c r="AJ4" i="3"/>
  <c r="AI4" i="3"/>
  <c r="AH4" i="3"/>
  <c r="AB5" i="3"/>
  <c r="AC5" i="3" s="1"/>
  <c r="AF5" i="3" s="1"/>
  <c r="AG5" i="3" s="1" a="1"/>
  <c r="AG5" i="3" s="1"/>
  <c r="Y6" i="3"/>
  <c r="Z6" i="3" s="1"/>
  <c r="AA6" i="3" s="1"/>
  <c r="AB5" i="2"/>
  <c r="AC5" i="2" s="1"/>
  <c r="AF5" i="2" s="1"/>
  <c r="AG5" i="2" s="1" a="1"/>
  <c r="AG5" i="2" s="1"/>
  <c r="Y6" i="2"/>
  <c r="Z6" i="2" s="1"/>
  <c r="AJ4" i="2"/>
  <c r="AI4" i="2"/>
  <c r="AH4" i="2"/>
  <c r="Y7" i="2" l="1"/>
  <c r="AA6" i="2"/>
  <c r="AB6" i="6"/>
  <c r="AC6" i="6" s="1"/>
  <c r="AF6" i="6" s="1"/>
  <c r="AG6" i="6" s="1" a="1"/>
  <c r="AG6" i="6" s="1"/>
  <c r="Y7" i="6"/>
  <c r="Z7" i="6" s="1"/>
  <c r="AA7" i="6" s="1"/>
  <c r="AJ5" i="6"/>
  <c r="AI5" i="6"/>
  <c r="AH5" i="6"/>
  <c r="Y7" i="7"/>
  <c r="Z7" i="7" s="1"/>
  <c r="AA7" i="7" s="1"/>
  <c r="AB6" i="7"/>
  <c r="AC6" i="7" s="1"/>
  <c r="AF6" i="7" s="1"/>
  <c r="AG6" i="7" s="1" a="1"/>
  <c r="AG6" i="7" s="1"/>
  <c r="AJ5" i="7"/>
  <c r="AI5" i="7"/>
  <c r="AH5" i="7"/>
  <c r="AJ5" i="5"/>
  <c r="AI5" i="5"/>
  <c r="AH5" i="5"/>
  <c r="Y7" i="5"/>
  <c r="Z7" i="5" s="1"/>
  <c r="AA7" i="5" s="1"/>
  <c r="AB6" i="5"/>
  <c r="AC6" i="5" s="1"/>
  <c r="AF6" i="5" s="1"/>
  <c r="AG6" i="5" s="1" a="1"/>
  <c r="AG6" i="5" s="1"/>
  <c r="AI6" i="4"/>
  <c r="AH6" i="4"/>
  <c r="AJ6" i="4"/>
  <c r="AB7" i="4"/>
  <c r="AC7" i="4" s="1"/>
  <c r="AF7" i="4" s="1"/>
  <c r="AG7" i="4" s="1" a="1"/>
  <c r="AG7" i="4" s="1"/>
  <c r="Y8" i="4"/>
  <c r="Z8" i="4" s="1"/>
  <c r="AA8" i="4" s="1"/>
  <c r="AH5" i="3"/>
  <c r="AJ5" i="3"/>
  <c r="AI5" i="3"/>
  <c r="AB6" i="3"/>
  <c r="AC6" i="3" s="1"/>
  <c r="AF6" i="3" s="1"/>
  <c r="AG6" i="3" s="1" a="1"/>
  <c r="AG6" i="3" s="1"/>
  <c r="Y7" i="3"/>
  <c r="Z7" i="3" s="1"/>
  <c r="AA7" i="3" s="1"/>
  <c r="AI5" i="2"/>
  <c r="AH5" i="2"/>
  <c r="AJ5" i="2"/>
  <c r="AB6" i="2"/>
  <c r="AC6" i="2" s="1"/>
  <c r="AF6" i="2" s="1"/>
  <c r="AG6" i="2" s="1" a="1"/>
  <c r="AG6" i="2" s="1"/>
  <c r="Z7" i="2"/>
  <c r="Y8" i="2" l="1"/>
  <c r="AA7" i="2"/>
  <c r="AB7" i="6"/>
  <c r="AC7" i="6" s="1"/>
  <c r="AF7" i="6" s="1"/>
  <c r="AG7" i="6" s="1" a="1"/>
  <c r="AG7" i="6" s="1"/>
  <c r="Y8" i="6"/>
  <c r="Z8" i="6" s="1"/>
  <c r="AA8" i="6" s="1"/>
  <c r="AI6" i="6"/>
  <c r="AH6" i="6"/>
  <c r="AJ6" i="6"/>
  <c r="AJ6" i="7"/>
  <c r="AI6" i="7"/>
  <c r="AH6" i="7"/>
  <c r="AB7" i="7"/>
  <c r="AC7" i="7" s="1"/>
  <c r="AF7" i="7" s="1"/>
  <c r="AG7" i="7" s="1" a="1"/>
  <c r="AG7" i="7" s="1"/>
  <c r="Y8" i="7"/>
  <c r="Z8" i="7" s="1"/>
  <c r="AA8" i="7" s="1"/>
  <c r="AJ6" i="5"/>
  <c r="AI6" i="5"/>
  <c r="AH6" i="5"/>
  <c r="AB7" i="5"/>
  <c r="AC7" i="5" s="1"/>
  <c r="AF7" i="5" s="1"/>
  <c r="AG7" i="5" s="1" a="1"/>
  <c r="AG7" i="5" s="1"/>
  <c r="Y8" i="5"/>
  <c r="Z8" i="5" s="1"/>
  <c r="AA8" i="5" s="1"/>
  <c r="Y9" i="4"/>
  <c r="Z9" i="4" s="1"/>
  <c r="AA9" i="4" s="1"/>
  <c r="AB8" i="4"/>
  <c r="AC8" i="4" s="1"/>
  <c r="AF8" i="4" s="1"/>
  <c r="AG8" i="4" s="1" a="1"/>
  <c r="AG8" i="4" s="1"/>
  <c r="AJ7" i="4"/>
  <c r="AI7" i="4"/>
  <c r="AH7" i="4"/>
  <c r="AJ6" i="3"/>
  <c r="AI6" i="3"/>
  <c r="AH6" i="3"/>
  <c r="Y8" i="3"/>
  <c r="Z8" i="3" s="1"/>
  <c r="AA8" i="3" s="1"/>
  <c r="AB7" i="3"/>
  <c r="AC7" i="3" s="1"/>
  <c r="AF7" i="3" s="1"/>
  <c r="AG7" i="3" s="1" a="1"/>
  <c r="AG7" i="3" s="1"/>
  <c r="AJ6" i="2"/>
  <c r="AI6" i="2"/>
  <c r="AH6" i="2"/>
  <c r="AB7" i="2"/>
  <c r="AC7" i="2" s="1"/>
  <c r="AF7" i="2" s="1"/>
  <c r="AG7" i="2" s="1" a="1"/>
  <c r="AG7" i="2" s="1"/>
  <c r="Z8" i="2"/>
  <c r="Y9" i="2" l="1"/>
  <c r="AA8" i="2"/>
  <c r="Y9" i="6"/>
  <c r="Z9" i="6" s="1"/>
  <c r="AA9" i="6" s="1"/>
  <c r="AB8" i="6"/>
  <c r="AC8" i="6" s="1"/>
  <c r="AF8" i="6" s="1"/>
  <c r="AG8" i="6" s="1" a="1"/>
  <c r="AG8" i="6" s="1"/>
  <c r="AJ7" i="6"/>
  <c r="AI7" i="6"/>
  <c r="AH7" i="6"/>
  <c r="AB8" i="7"/>
  <c r="AC8" i="7" s="1"/>
  <c r="AF8" i="7" s="1"/>
  <c r="AG8" i="7" s="1" a="1"/>
  <c r="AG8" i="7" s="1"/>
  <c r="Y9" i="7"/>
  <c r="Z9" i="7" s="1"/>
  <c r="AA9" i="7" s="1"/>
  <c r="AJ7" i="7"/>
  <c r="AI7" i="7"/>
  <c r="AH7" i="7"/>
  <c r="Y9" i="5"/>
  <c r="Z9" i="5" s="1"/>
  <c r="AA9" i="5" s="1"/>
  <c r="AB8" i="5"/>
  <c r="AC8" i="5" s="1"/>
  <c r="AF8" i="5" s="1"/>
  <c r="AG8" i="5" s="1" a="1"/>
  <c r="AG8" i="5" s="1"/>
  <c r="AJ7" i="5"/>
  <c r="AI7" i="5"/>
  <c r="AH7" i="5"/>
  <c r="AI8" i="4"/>
  <c r="AH8" i="4"/>
  <c r="AJ8" i="4"/>
  <c r="AB9" i="4"/>
  <c r="AC9" i="4" s="1"/>
  <c r="AF9" i="4" s="1"/>
  <c r="AG9" i="4" s="1" a="1"/>
  <c r="AG9" i="4" s="1"/>
  <c r="Y10" i="4"/>
  <c r="Z10" i="4" s="1"/>
  <c r="AA10" i="4" s="1"/>
  <c r="AH7" i="3"/>
  <c r="AJ7" i="3"/>
  <c r="AI7" i="3"/>
  <c r="Y9" i="3"/>
  <c r="Z9" i="3" s="1"/>
  <c r="AA9" i="3" s="1"/>
  <c r="AB8" i="3"/>
  <c r="AC8" i="3" s="1"/>
  <c r="AF8" i="3" s="1"/>
  <c r="AG8" i="3" s="1" a="1"/>
  <c r="AG8" i="3" s="1"/>
  <c r="AJ7" i="2"/>
  <c r="AI7" i="2"/>
  <c r="AH7" i="2"/>
  <c r="AB8" i="2"/>
  <c r="AC8" i="2" s="1"/>
  <c r="AF8" i="2" s="1"/>
  <c r="AG8" i="2" s="1" a="1"/>
  <c r="AG8" i="2" s="1"/>
  <c r="Z9" i="2"/>
  <c r="Y10" i="2" l="1"/>
  <c r="Z10" i="2" s="1"/>
  <c r="AA9" i="2"/>
  <c r="AH8" i="6"/>
  <c r="AJ8" i="6"/>
  <c r="AI8" i="6"/>
  <c r="AB9" i="6"/>
  <c r="AC9" i="6" s="1"/>
  <c r="AF9" i="6" s="1"/>
  <c r="AG9" i="6" s="1" a="1"/>
  <c r="AG9" i="6" s="1"/>
  <c r="Y10" i="6"/>
  <c r="Z10" i="6" s="1"/>
  <c r="AA10" i="6" s="1"/>
  <c r="AB9" i="7"/>
  <c r="AC9" i="7" s="1"/>
  <c r="AF9" i="7" s="1"/>
  <c r="AG9" i="7" s="1" a="1"/>
  <c r="AG9" i="7" s="1"/>
  <c r="Y10" i="7"/>
  <c r="Z10" i="7" s="1"/>
  <c r="AA10" i="7" s="1"/>
  <c r="AJ8" i="7"/>
  <c r="AI8" i="7"/>
  <c r="AH8" i="7"/>
  <c r="AJ8" i="5"/>
  <c r="AI8" i="5"/>
  <c r="AH8" i="5"/>
  <c r="AB9" i="5"/>
  <c r="AC9" i="5" s="1"/>
  <c r="AF9" i="5" s="1"/>
  <c r="AG9" i="5" s="1" a="1"/>
  <c r="AG9" i="5" s="1"/>
  <c r="Y10" i="5"/>
  <c r="Z10" i="5" s="1"/>
  <c r="AA10" i="5" s="1"/>
  <c r="Y11" i="4"/>
  <c r="Z11" i="4" s="1"/>
  <c r="AA11" i="4" s="1"/>
  <c r="AB10" i="4"/>
  <c r="AC10" i="4" s="1"/>
  <c r="AF10" i="4" s="1"/>
  <c r="AG10" i="4" s="1" a="1"/>
  <c r="AG10" i="4" s="1"/>
  <c r="AJ9" i="4"/>
  <c r="AI9" i="4"/>
  <c r="AH9" i="4"/>
  <c r="AI8" i="3"/>
  <c r="AH8" i="3"/>
  <c r="AJ8" i="3"/>
  <c r="Y10" i="3"/>
  <c r="Z10" i="3" s="1"/>
  <c r="AA10" i="3" s="1"/>
  <c r="AB9" i="3"/>
  <c r="AC9" i="3" s="1"/>
  <c r="AF9" i="3" s="1"/>
  <c r="AG9" i="3" s="1" a="1"/>
  <c r="AG9" i="3" s="1"/>
  <c r="AJ8" i="2"/>
  <c r="AI8" i="2"/>
  <c r="AH8" i="2"/>
  <c r="AB9" i="2"/>
  <c r="AC9" i="2" s="1"/>
  <c r="AF9" i="2" s="1"/>
  <c r="AG9" i="2" s="1" a="1"/>
  <c r="AG9" i="2" s="1"/>
  <c r="Y11" i="2" l="1"/>
  <c r="Z11" i="2" s="1"/>
  <c r="AA10" i="2"/>
  <c r="Y11" i="6"/>
  <c r="Z11" i="6" s="1"/>
  <c r="AA11" i="6" s="1"/>
  <c r="AB10" i="6"/>
  <c r="AC10" i="6" s="1"/>
  <c r="AF10" i="6" s="1"/>
  <c r="AG10" i="6" s="1" a="1"/>
  <c r="AG10" i="6" s="1"/>
  <c r="AJ9" i="6"/>
  <c r="AI9" i="6"/>
  <c r="AH9" i="6"/>
  <c r="AB10" i="7"/>
  <c r="AC10" i="7" s="1"/>
  <c r="AF10" i="7" s="1"/>
  <c r="AG10" i="7" s="1" a="1"/>
  <c r="AG10" i="7" s="1"/>
  <c r="Y11" i="7"/>
  <c r="Z11" i="7" s="1"/>
  <c r="AA11" i="7" s="1"/>
  <c r="AJ9" i="7"/>
  <c r="AI9" i="7"/>
  <c r="AH9" i="7"/>
  <c r="Y11" i="5"/>
  <c r="Z11" i="5" s="1"/>
  <c r="AA11" i="5" s="1"/>
  <c r="AB10" i="5"/>
  <c r="AC10" i="5" s="1"/>
  <c r="AF10" i="5" s="1"/>
  <c r="AG10" i="5" s="1" a="1"/>
  <c r="AG10" i="5" s="1"/>
  <c r="AJ9" i="5"/>
  <c r="AI9" i="5"/>
  <c r="AH9" i="5"/>
  <c r="AI10" i="4"/>
  <c r="AH10" i="4"/>
  <c r="AJ10" i="4"/>
  <c r="AB11" i="4"/>
  <c r="AC11" i="4" s="1"/>
  <c r="AF11" i="4" s="1"/>
  <c r="AG11" i="4" s="1" a="1"/>
  <c r="AG11" i="4" s="1"/>
  <c r="Y12" i="4"/>
  <c r="Z12" i="4" s="1"/>
  <c r="AA12" i="4" s="1"/>
  <c r="Y11" i="3"/>
  <c r="Z11" i="3" s="1"/>
  <c r="AA11" i="3" s="1"/>
  <c r="AB10" i="3"/>
  <c r="AC10" i="3" s="1"/>
  <c r="AF10" i="3" s="1"/>
  <c r="AG10" i="3" s="1" a="1"/>
  <c r="AG10" i="3" s="1"/>
  <c r="AJ9" i="3"/>
  <c r="AI9" i="3"/>
  <c r="AH9" i="3"/>
  <c r="AI9" i="2"/>
  <c r="AJ9" i="2"/>
  <c r="AH9" i="2"/>
  <c r="AB10" i="2"/>
  <c r="AC10" i="2" s="1"/>
  <c r="AF10" i="2" s="1"/>
  <c r="AG10" i="2" s="1" a="1"/>
  <c r="AG10" i="2" s="1"/>
  <c r="Y12" i="2" l="1"/>
  <c r="Z12" i="2" s="1"/>
  <c r="AA11" i="2"/>
  <c r="AB11" i="2"/>
  <c r="AC11" i="2" s="1"/>
  <c r="AF11" i="2" s="1"/>
  <c r="AG11" i="2" s="1" a="1"/>
  <c r="AG11" i="2" s="1"/>
  <c r="AJ10" i="6"/>
  <c r="AI10" i="6"/>
  <c r="AH10" i="6"/>
  <c r="AB11" i="6"/>
  <c r="AC11" i="6" s="1"/>
  <c r="AF11" i="6" s="1"/>
  <c r="AG11" i="6" s="1" a="1"/>
  <c r="AG11" i="6" s="1"/>
  <c r="Y12" i="6"/>
  <c r="Z12" i="6" s="1"/>
  <c r="AA12" i="6" s="1"/>
  <c r="AB11" i="7"/>
  <c r="AC11" i="7" s="1"/>
  <c r="AF11" i="7" s="1"/>
  <c r="AG11" i="7" s="1" a="1"/>
  <c r="AG11" i="7" s="1"/>
  <c r="Y12" i="7"/>
  <c r="Z12" i="7" s="1"/>
  <c r="AA12" i="7" s="1"/>
  <c r="AI10" i="7"/>
  <c r="AH10" i="7"/>
  <c r="AJ10" i="7"/>
  <c r="AH10" i="5"/>
  <c r="AJ10" i="5"/>
  <c r="AI10" i="5"/>
  <c r="AB11" i="5"/>
  <c r="AC11" i="5" s="1"/>
  <c r="AF11" i="5" s="1"/>
  <c r="AG11" i="5" s="1" a="1"/>
  <c r="AG11" i="5" s="1"/>
  <c r="Y12" i="5"/>
  <c r="Z12" i="5" s="1"/>
  <c r="AA12" i="5" s="1"/>
  <c r="Y13" i="4"/>
  <c r="Z13" i="4" s="1"/>
  <c r="AA13" i="4" s="1"/>
  <c r="AB12" i="4"/>
  <c r="AC12" i="4" s="1"/>
  <c r="AF12" i="4" s="1"/>
  <c r="AG12" i="4" s="1" a="1"/>
  <c r="AG12" i="4" s="1"/>
  <c r="AJ11" i="4"/>
  <c r="AI11" i="4"/>
  <c r="AH11" i="4"/>
  <c r="AI10" i="3"/>
  <c r="AJ10" i="3"/>
  <c r="AH10" i="3"/>
  <c r="AB11" i="3"/>
  <c r="AC11" i="3" s="1"/>
  <c r="AF11" i="3" s="1"/>
  <c r="AG11" i="3" s="1" a="1"/>
  <c r="AG11" i="3" s="1"/>
  <c r="Y12" i="3"/>
  <c r="Z12" i="3" s="1"/>
  <c r="AA12" i="3" s="1"/>
  <c r="AH10" i="2"/>
  <c r="AJ10" i="2"/>
  <c r="AI10" i="2"/>
  <c r="AI11" i="2" l="1"/>
  <c r="AJ11" i="2"/>
  <c r="AH11" i="2"/>
  <c r="AA12" i="2"/>
  <c r="Y13" i="2"/>
  <c r="Z13" i="2" s="1"/>
  <c r="AB12" i="2"/>
  <c r="AC12" i="2" s="1"/>
  <c r="AF12" i="2" s="1"/>
  <c r="AG12" i="2" s="1" a="1"/>
  <c r="AG12" i="2" s="1"/>
  <c r="AB12" i="6"/>
  <c r="AC12" i="6" s="1"/>
  <c r="AF12" i="6" s="1"/>
  <c r="AG12" i="6" s="1" a="1"/>
  <c r="AG12" i="6" s="1"/>
  <c r="Y13" i="6"/>
  <c r="Z13" i="6" s="1"/>
  <c r="AA13" i="6" s="1"/>
  <c r="AJ11" i="6"/>
  <c r="AI11" i="6"/>
  <c r="AH11" i="6"/>
  <c r="Y13" i="7"/>
  <c r="Z13" i="7" s="1"/>
  <c r="AA13" i="7" s="1"/>
  <c r="AB12" i="7"/>
  <c r="AC12" i="7" s="1"/>
  <c r="AF12" i="7" s="1"/>
  <c r="AG12" i="7" s="1" a="1"/>
  <c r="AG12" i="7" s="1"/>
  <c r="AJ11" i="7"/>
  <c r="AI11" i="7"/>
  <c r="AH11" i="7"/>
  <c r="Y13" i="5"/>
  <c r="Z13" i="5" s="1"/>
  <c r="AA13" i="5" s="1"/>
  <c r="AB12" i="5"/>
  <c r="AC12" i="5" s="1"/>
  <c r="AF12" i="5" s="1"/>
  <c r="AG12" i="5" s="1" a="1"/>
  <c r="AG12" i="5" s="1"/>
  <c r="AJ11" i="5"/>
  <c r="AI11" i="5"/>
  <c r="AH11" i="5"/>
  <c r="AI12" i="4"/>
  <c r="AH12" i="4"/>
  <c r="AJ12" i="4"/>
  <c r="AB13" i="4"/>
  <c r="AC13" i="4" s="1"/>
  <c r="AF13" i="4" s="1"/>
  <c r="AG13" i="4" s="1" a="1"/>
  <c r="AG13" i="4" s="1"/>
  <c r="Y14" i="4"/>
  <c r="Z14" i="4" s="1"/>
  <c r="AA14" i="4" s="1"/>
  <c r="AJ11" i="3"/>
  <c r="AI11" i="3"/>
  <c r="AH11" i="3"/>
  <c r="Y13" i="3"/>
  <c r="Z13" i="3" s="1"/>
  <c r="AA13" i="3" s="1"/>
  <c r="AB12" i="3"/>
  <c r="AC12" i="3" s="1"/>
  <c r="AF12" i="3" s="1"/>
  <c r="AG12" i="3" s="1" a="1"/>
  <c r="AG12" i="3" s="1"/>
  <c r="AB13" i="2" l="1"/>
  <c r="AC13" i="2" s="1"/>
  <c r="AF13" i="2" s="1"/>
  <c r="AG13" i="2" s="1" a="1"/>
  <c r="AG13" i="2" s="1"/>
  <c r="Y14" i="2"/>
  <c r="Z14" i="2" s="1"/>
  <c r="AA13" i="2"/>
  <c r="AH12" i="2"/>
  <c r="AI12" i="2"/>
  <c r="AJ12" i="2"/>
  <c r="AB13" i="6"/>
  <c r="AC13" i="6" s="1"/>
  <c r="AF13" i="6" s="1"/>
  <c r="AG13" i="6" s="1" a="1"/>
  <c r="AG13" i="6" s="1"/>
  <c r="Y14" i="6"/>
  <c r="Z14" i="6" s="1"/>
  <c r="AA14" i="6" s="1"/>
  <c r="AH12" i="6"/>
  <c r="AJ12" i="6"/>
  <c r="AI12" i="6"/>
  <c r="AJ12" i="7"/>
  <c r="AI12" i="7"/>
  <c r="AH12" i="7"/>
  <c r="AB13" i="7"/>
  <c r="AC13" i="7" s="1"/>
  <c r="AF13" i="7" s="1"/>
  <c r="AG13" i="7" s="1" a="1"/>
  <c r="AG13" i="7" s="1"/>
  <c r="Y14" i="7"/>
  <c r="Z14" i="7" s="1"/>
  <c r="AA14" i="7" s="1"/>
  <c r="AJ12" i="5"/>
  <c r="AI12" i="5"/>
  <c r="AH12" i="5"/>
  <c r="AB13" i="5"/>
  <c r="AC13" i="5" s="1"/>
  <c r="AF13" i="5" s="1"/>
  <c r="AG13" i="5" s="1" a="1"/>
  <c r="AG13" i="5" s="1"/>
  <c r="Y14" i="5"/>
  <c r="Z14" i="5" s="1"/>
  <c r="AA14" i="5" s="1"/>
  <c r="AJ13" i="4"/>
  <c r="AI13" i="4"/>
  <c r="AH13" i="4"/>
  <c r="Y15" i="4"/>
  <c r="Z15" i="4" s="1"/>
  <c r="AA15" i="4" s="1"/>
  <c r="AB14" i="4"/>
  <c r="AC14" i="4" s="1"/>
  <c r="AF14" i="4" s="1"/>
  <c r="AG14" i="4" s="1" a="1"/>
  <c r="AG14" i="4" s="1"/>
  <c r="AJ12" i="3"/>
  <c r="AI12" i="3"/>
  <c r="AH12" i="3"/>
  <c r="AB13" i="3"/>
  <c r="AC13" i="3" s="1"/>
  <c r="AF13" i="3" s="1"/>
  <c r="AG13" i="3" s="1" a="1"/>
  <c r="AG13" i="3" s="1"/>
  <c r="Y14" i="3"/>
  <c r="Z14" i="3" s="1"/>
  <c r="AA14" i="3" s="1"/>
  <c r="AA14" i="2" l="1"/>
  <c r="Y15" i="2"/>
  <c r="Z15" i="2" s="1"/>
  <c r="AB14" i="2"/>
  <c r="AC14" i="2" s="1"/>
  <c r="AF14" i="2" s="1"/>
  <c r="AG14" i="2" s="1" a="1"/>
  <c r="AG14" i="2" s="1"/>
  <c r="AI13" i="2"/>
  <c r="AH13" i="2"/>
  <c r="AJ13" i="2"/>
  <c r="Y15" i="6"/>
  <c r="Z15" i="6" s="1"/>
  <c r="AA15" i="6" s="1"/>
  <c r="AB14" i="6"/>
  <c r="AC14" i="6" s="1"/>
  <c r="AF14" i="6" s="1"/>
  <c r="AG14" i="6" s="1" a="1"/>
  <c r="AG14" i="6" s="1"/>
  <c r="AJ13" i="6"/>
  <c r="AI13" i="6"/>
  <c r="AH13" i="6"/>
  <c r="AJ13" i="7"/>
  <c r="AI13" i="7"/>
  <c r="AH13" i="7"/>
  <c r="Y15" i="7"/>
  <c r="Z15" i="7" s="1"/>
  <c r="AA15" i="7" s="1"/>
  <c r="AB14" i="7"/>
  <c r="AC14" i="7" s="1"/>
  <c r="AF14" i="7" s="1"/>
  <c r="AG14" i="7" s="1" a="1"/>
  <c r="AG14" i="7" s="1"/>
  <c r="Y15" i="5"/>
  <c r="Z15" i="5" s="1"/>
  <c r="AA15" i="5" s="1"/>
  <c r="AB14" i="5"/>
  <c r="AC14" i="5" s="1"/>
  <c r="AF14" i="5" s="1"/>
  <c r="AG14" i="5" s="1" a="1"/>
  <c r="AG14" i="5" s="1"/>
  <c r="AJ13" i="5"/>
  <c r="AI13" i="5"/>
  <c r="AH13" i="5"/>
  <c r="AI14" i="4"/>
  <c r="AH14" i="4"/>
  <c r="AJ14" i="4"/>
  <c r="AB15" i="4"/>
  <c r="AC15" i="4" s="1"/>
  <c r="AF15" i="4" s="1"/>
  <c r="AG15" i="4" s="1" a="1"/>
  <c r="AG15" i="4" s="1"/>
  <c r="Y16" i="4"/>
  <c r="Z16" i="4" s="1"/>
  <c r="AA16" i="4" s="1"/>
  <c r="AH13" i="3"/>
  <c r="AJ13" i="3"/>
  <c r="AI13" i="3"/>
  <c r="AB14" i="3"/>
  <c r="AC14" i="3" s="1"/>
  <c r="AF14" i="3" s="1"/>
  <c r="AG14" i="3" s="1" a="1"/>
  <c r="AG14" i="3" s="1"/>
  <c r="Y15" i="3"/>
  <c r="Z15" i="3" s="1"/>
  <c r="AA15" i="3" s="1"/>
  <c r="AH14" i="2" l="1"/>
  <c r="AJ14" i="2"/>
  <c r="AI14" i="2"/>
  <c r="AB15" i="2"/>
  <c r="AC15" i="2" s="1"/>
  <c r="AF15" i="2" s="1"/>
  <c r="AG15" i="2" s="1" a="1"/>
  <c r="AG15" i="2" s="1"/>
  <c r="Y16" i="2"/>
  <c r="Z16" i="2" s="1"/>
  <c r="AA15" i="2"/>
  <c r="AI14" i="6"/>
  <c r="AH14" i="6"/>
  <c r="AJ14" i="6"/>
  <c r="AB15" i="6"/>
  <c r="AC15" i="6" s="1"/>
  <c r="AF15" i="6" s="1"/>
  <c r="AG15" i="6" s="1" a="1"/>
  <c r="AG15" i="6" s="1"/>
  <c r="Y16" i="6"/>
  <c r="Z16" i="6" s="1"/>
  <c r="AA16" i="6" s="1"/>
  <c r="AH14" i="7"/>
  <c r="AJ14" i="7"/>
  <c r="AI14" i="7"/>
  <c r="AB15" i="7"/>
  <c r="AC15" i="7" s="1"/>
  <c r="AF15" i="7" s="1"/>
  <c r="AG15" i="7" s="1" a="1"/>
  <c r="AG15" i="7" s="1"/>
  <c r="Y16" i="7"/>
  <c r="Z16" i="7" s="1"/>
  <c r="AA16" i="7" s="1"/>
  <c r="AJ14" i="5"/>
  <c r="AI14" i="5"/>
  <c r="AH14" i="5"/>
  <c r="AB15" i="5"/>
  <c r="AC15" i="5" s="1"/>
  <c r="AF15" i="5" s="1"/>
  <c r="AG15" i="5" s="1" a="1"/>
  <c r="AG15" i="5" s="1"/>
  <c r="Y16" i="5"/>
  <c r="Z16" i="5" s="1"/>
  <c r="AA16" i="5" s="1"/>
  <c r="AJ15" i="4"/>
  <c r="AI15" i="4"/>
  <c r="AH15" i="4"/>
  <c r="Y17" i="4"/>
  <c r="Z17" i="4" s="1"/>
  <c r="AA17" i="4" s="1"/>
  <c r="AB16" i="4"/>
  <c r="AC16" i="4" s="1"/>
  <c r="AF16" i="4" s="1"/>
  <c r="AG16" i="4" s="1" a="1"/>
  <c r="AG16" i="4" s="1"/>
  <c r="AJ14" i="3"/>
  <c r="AI14" i="3"/>
  <c r="AH14" i="3"/>
  <c r="Y16" i="3"/>
  <c r="Z16" i="3" s="1"/>
  <c r="AA16" i="3" s="1"/>
  <c r="AB15" i="3"/>
  <c r="AC15" i="3" s="1"/>
  <c r="AF15" i="3" s="1"/>
  <c r="AG15" i="3" s="1" a="1"/>
  <c r="AG15" i="3" s="1"/>
  <c r="AH15" i="2" l="1"/>
  <c r="AJ15" i="2"/>
  <c r="AI15" i="2"/>
  <c r="AB16" i="2"/>
  <c r="AC16" i="2" s="1"/>
  <c r="AF16" i="2" s="1"/>
  <c r="AG16" i="2" s="1" a="1"/>
  <c r="AG16" i="2" s="1"/>
  <c r="Y17" i="2"/>
  <c r="Z17" i="2" s="1"/>
  <c r="AA16" i="2"/>
  <c r="AB16" i="6"/>
  <c r="AC16" i="6" s="1"/>
  <c r="AF16" i="6" s="1"/>
  <c r="AG16" i="6" s="1" a="1"/>
  <c r="AG16" i="6" s="1"/>
  <c r="Y17" i="6"/>
  <c r="Z17" i="6" s="1"/>
  <c r="AA17" i="6" s="1"/>
  <c r="AJ15" i="6"/>
  <c r="AI15" i="6"/>
  <c r="AH15" i="6"/>
  <c r="AJ15" i="7"/>
  <c r="AI15" i="7"/>
  <c r="AH15" i="7"/>
  <c r="Y17" i="7"/>
  <c r="Z17" i="7" s="1"/>
  <c r="AA17" i="7" s="1"/>
  <c r="AB16" i="7"/>
  <c r="AC16" i="7" s="1"/>
  <c r="AF16" i="7" s="1"/>
  <c r="AG16" i="7" s="1" a="1"/>
  <c r="AG16" i="7" s="1"/>
  <c r="AJ15" i="5"/>
  <c r="AI15" i="5"/>
  <c r="AH15" i="5"/>
  <c r="Y17" i="5"/>
  <c r="Z17" i="5" s="1"/>
  <c r="AA17" i="5" s="1"/>
  <c r="AB16" i="5"/>
  <c r="AC16" i="5" s="1"/>
  <c r="AF16" i="5" s="1"/>
  <c r="AG16" i="5" s="1" a="1"/>
  <c r="AG16" i="5" s="1"/>
  <c r="AI16" i="4"/>
  <c r="AH16" i="4"/>
  <c r="AJ16" i="4"/>
  <c r="AB17" i="4"/>
  <c r="AC17" i="4" s="1"/>
  <c r="AF17" i="4" s="1"/>
  <c r="AG17" i="4" s="1" a="1"/>
  <c r="AG17" i="4" s="1"/>
  <c r="Y18" i="4"/>
  <c r="Z18" i="4" s="1"/>
  <c r="AA18" i="4" s="1"/>
  <c r="AH15" i="3"/>
  <c r="AJ15" i="3"/>
  <c r="AI15" i="3"/>
  <c r="Y17" i="3"/>
  <c r="Z17" i="3" s="1"/>
  <c r="AA17" i="3" s="1"/>
  <c r="AB16" i="3"/>
  <c r="AC16" i="3" s="1"/>
  <c r="AF16" i="3" s="1"/>
  <c r="AG16" i="3" s="1" a="1"/>
  <c r="AG16" i="3" s="1"/>
  <c r="AI16" i="2" l="1"/>
  <c r="AH16" i="2"/>
  <c r="AJ16" i="2"/>
  <c r="AB17" i="2"/>
  <c r="AC17" i="2" s="1"/>
  <c r="AF17" i="2" s="1"/>
  <c r="AG17" i="2" s="1" a="1"/>
  <c r="AG17" i="2" s="1"/>
  <c r="Y18" i="2"/>
  <c r="Z18" i="2" s="1"/>
  <c r="AA17" i="2"/>
  <c r="AB17" i="6"/>
  <c r="AC17" i="6" s="1"/>
  <c r="AF17" i="6" s="1"/>
  <c r="AG17" i="6" s="1" a="1"/>
  <c r="AG17" i="6" s="1"/>
  <c r="Y18" i="6"/>
  <c r="Z18" i="6" s="1"/>
  <c r="AA18" i="6" s="1"/>
  <c r="AJ16" i="6"/>
  <c r="AI16" i="6"/>
  <c r="AH16" i="6"/>
  <c r="AB17" i="7"/>
  <c r="AC17" i="7" s="1"/>
  <c r="AF17" i="7" s="1"/>
  <c r="AG17" i="7" s="1" a="1"/>
  <c r="AG17" i="7" s="1"/>
  <c r="Y18" i="7"/>
  <c r="Z18" i="7" s="1"/>
  <c r="AA18" i="7" s="1"/>
  <c r="AJ16" i="7"/>
  <c r="AI16" i="7"/>
  <c r="AH16" i="7"/>
  <c r="AI16" i="5"/>
  <c r="AH16" i="5"/>
  <c r="AJ16" i="5"/>
  <c r="AB17" i="5"/>
  <c r="AC17" i="5" s="1"/>
  <c r="AF17" i="5" s="1"/>
  <c r="AG17" i="5" s="1" a="1"/>
  <c r="AG17" i="5" s="1"/>
  <c r="Y18" i="5"/>
  <c r="Z18" i="5" s="1"/>
  <c r="AA18" i="5" s="1"/>
  <c r="AJ17" i="4"/>
  <c r="AI17" i="4"/>
  <c r="AH17" i="4"/>
  <c r="Y19" i="4"/>
  <c r="Z19" i="4" s="1"/>
  <c r="AA19" i="4" s="1"/>
  <c r="AB18" i="4"/>
  <c r="AC18" i="4" s="1"/>
  <c r="AF18" i="4" s="1"/>
  <c r="AG18" i="4" s="1" a="1"/>
  <c r="AG18" i="4" s="1"/>
  <c r="AI16" i="3"/>
  <c r="AH16" i="3"/>
  <c r="AJ16" i="3"/>
  <c r="Y18" i="3"/>
  <c r="Z18" i="3" s="1"/>
  <c r="AA18" i="3" s="1"/>
  <c r="AB17" i="3"/>
  <c r="AC17" i="3" s="1"/>
  <c r="AF17" i="3" s="1"/>
  <c r="AG17" i="3" s="1" a="1"/>
  <c r="AG17" i="3" s="1"/>
  <c r="J5" i="7"/>
  <c r="J6" i="7" s="1"/>
  <c r="J7" i="7" s="1"/>
  <c r="J8" i="7" s="1"/>
  <c r="J9" i="7" s="1"/>
  <c r="J10" i="7" s="1"/>
  <c r="K4" i="7"/>
  <c r="J5" i="6"/>
  <c r="J6" i="6" s="1"/>
  <c r="J7" i="6" s="1"/>
  <c r="J8" i="6" s="1"/>
  <c r="J9" i="6" s="1"/>
  <c r="J10" i="6" s="1"/>
  <c r="J5" i="5"/>
  <c r="J6" i="5" s="1"/>
  <c r="J7" i="5" s="1"/>
  <c r="J8" i="5" s="1"/>
  <c r="J9" i="5" s="1"/>
  <c r="J10" i="5" s="1"/>
  <c r="K4" i="5"/>
  <c r="J5" i="4"/>
  <c r="J6" i="4" s="1"/>
  <c r="J7" i="4" s="1"/>
  <c r="J8" i="4" s="1"/>
  <c r="J9" i="4" s="1"/>
  <c r="J10" i="4" s="1"/>
  <c r="J5" i="3"/>
  <c r="J6" i="3" s="1"/>
  <c r="J7" i="3" s="1"/>
  <c r="J8" i="3" s="1"/>
  <c r="J9" i="3" s="1"/>
  <c r="J10" i="3" s="1"/>
  <c r="H4" i="7"/>
  <c r="H6" i="7" s="1"/>
  <c r="J5" i="2"/>
  <c r="J6" i="2" s="1"/>
  <c r="J7" i="2" s="1"/>
  <c r="J8" i="2" s="1"/>
  <c r="J9" i="2" s="1"/>
  <c r="J10" i="2" s="1"/>
  <c r="H3" i="5"/>
  <c r="H3" i="4"/>
  <c r="K4" i="4" s="1"/>
  <c r="H2" i="4"/>
  <c r="H3" i="3"/>
  <c r="K4" i="3" s="1"/>
  <c r="H2" i="3"/>
  <c r="H4" i="3" s="1"/>
  <c r="H6" i="3" s="1"/>
  <c r="H2" i="7"/>
  <c r="H3" i="6"/>
  <c r="K4" i="6" s="1"/>
  <c r="H2" i="6"/>
  <c r="H2" i="5"/>
  <c r="H4" i="4" l="1"/>
  <c r="AB18" i="2"/>
  <c r="AC18" i="2" s="1"/>
  <c r="AF18" i="2" s="1"/>
  <c r="AG18" i="2" s="1" a="1"/>
  <c r="AG18" i="2" s="1"/>
  <c r="Y19" i="2"/>
  <c r="Z19" i="2" s="1"/>
  <c r="AA18" i="2"/>
  <c r="AJ17" i="2"/>
  <c r="AI17" i="2"/>
  <c r="AH17" i="2"/>
  <c r="H4" i="6"/>
  <c r="H6" i="6" s="1"/>
  <c r="L4" i="6" s="1"/>
  <c r="Y19" i="6"/>
  <c r="Z19" i="6" s="1"/>
  <c r="AA19" i="6" s="1"/>
  <c r="AB18" i="6"/>
  <c r="AC18" i="6" s="1"/>
  <c r="AF18" i="6" s="1"/>
  <c r="AG18" i="6" s="1" a="1"/>
  <c r="AG18" i="6" s="1"/>
  <c r="AJ17" i="6"/>
  <c r="AI17" i="6"/>
  <c r="AH17" i="6"/>
  <c r="Y19" i="7"/>
  <c r="Z19" i="7" s="1"/>
  <c r="AA19" i="7" s="1"/>
  <c r="AB18" i="7"/>
  <c r="AC18" i="7" s="1"/>
  <c r="AF18" i="7" s="1"/>
  <c r="AG18" i="7" s="1" a="1"/>
  <c r="AG18" i="7" s="1"/>
  <c r="AJ17" i="7"/>
  <c r="AI17" i="7"/>
  <c r="AH17" i="7"/>
  <c r="AJ17" i="5"/>
  <c r="AI17" i="5"/>
  <c r="AH17" i="5"/>
  <c r="Y19" i="5"/>
  <c r="Z19" i="5" s="1"/>
  <c r="AA19" i="5" s="1"/>
  <c r="AB18" i="5"/>
  <c r="AC18" i="5" s="1"/>
  <c r="AF18" i="5" s="1"/>
  <c r="AG18" i="5" s="1" a="1"/>
  <c r="AG18" i="5" s="1"/>
  <c r="AI18" i="4"/>
  <c r="AH18" i="4"/>
  <c r="AJ18" i="4"/>
  <c r="AB19" i="4"/>
  <c r="AC19" i="4" s="1"/>
  <c r="AF19" i="4" s="1"/>
  <c r="AG19" i="4" s="1" a="1"/>
  <c r="AG19" i="4" s="1"/>
  <c r="Y20" i="4"/>
  <c r="Z20" i="4" s="1"/>
  <c r="AA20" i="4" s="1"/>
  <c r="Y19" i="3"/>
  <c r="Z19" i="3" s="1"/>
  <c r="AA19" i="3" s="1"/>
  <c r="AB18" i="3"/>
  <c r="AC18" i="3" s="1"/>
  <c r="AF18" i="3" s="1"/>
  <c r="AG18" i="3" s="1" a="1"/>
  <c r="AG18" i="3" s="1"/>
  <c r="AJ17" i="3"/>
  <c r="AI17" i="3"/>
  <c r="AH17" i="3"/>
  <c r="H6" i="4"/>
  <c r="L4" i="4" s="1"/>
  <c r="L4" i="3"/>
  <c r="N4" i="3" s="1"/>
  <c r="L4" i="7"/>
  <c r="H4" i="5"/>
  <c r="H6" i="5" s="1"/>
  <c r="L4" i="5" s="1"/>
  <c r="H4" i="2"/>
  <c r="H6" i="2" s="1"/>
  <c r="L4" i="2" s="1"/>
  <c r="K5" i="6" l="1"/>
  <c r="M4" i="6"/>
  <c r="Y20" i="2"/>
  <c r="Z20" i="2" s="1"/>
  <c r="AA19" i="2"/>
  <c r="AB19" i="2"/>
  <c r="AC19" i="2" s="1"/>
  <c r="AF19" i="2" s="1"/>
  <c r="AG19" i="2" s="1" a="1"/>
  <c r="AG19" i="2" s="1"/>
  <c r="AJ18" i="2"/>
  <c r="AI18" i="2"/>
  <c r="AH18" i="2"/>
  <c r="AJ18" i="6"/>
  <c r="AH18" i="6"/>
  <c r="AI18" i="6"/>
  <c r="AB19" i="6"/>
  <c r="AC19" i="6" s="1"/>
  <c r="AF19" i="6" s="1"/>
  <c r="AG19" i="6" s="1" a="1"/>
  <c r="AG19" i="6" s="1"/>
  <c r="Y20" i="6"/>
  <c r="Z20" i="6" s="1"/>
  <c r="AA20" i="6" s="1"/>
  <c r="AI18" i="7"/>
  <c r="AH18" i="7"/>
  <c r="AJ18" i="7"/>
  <c r="AB19" i="7"/>
  <c r="AC19" i="7" s="1"/>
  <c r="AF19" i="7" s="1"/>
  <c r="AG19" i="7" s="1" a="1"/>
  <c r="AG19" i="7" s="1"/>
  <c r="Y20" i="7"/>
  <c r="Z20" i="7" s="1"/>
  <c r="AA20" i="7" s="1"/>
  <c r="AI18" i="5"/>
  <c r="AJ18" i="5"/>
  <c r="AH18" i="5"/>
  <c r="AB19" i="5"/>
  <c r="AC19" i="5" s="1"/>
  <c r="AF19" i="5" s="1"/>
  <c r="AG19" i="5" s="1" a="1"/>
  <c r="AG19" i="5" s="1"/>
  <c r="Y20" i="5"/>
  <c r="Z20" i="5" s="1"/>
  <c r="AA20" i="5" s="1"/>
  <c r="Y21" i="4"/>
  <c r="Z21" i="4" s="1"/>
  <c r="AA21" i="4" s="1"/>
  <c r="AB20" i="4"/>
  <c r="AC20" i="4" s="1"/>
  <c r="AF20" i="4" s="1"/>
  <c r="AG20" i="4" s="1" a="1"/>
  <c r="AG20" i="4" s="1"/>
  <c r="AJ19" i="4"/>
  <c r="AI19" i="4"/>
  <c r="AH19" i="4"/>
  <c r="AJ18" i="3"/>
  <c r="AI18" i="3"/>
  <c r="AH18" i="3"/>
  <c r="AB19" i="3"/>
  <c r="AC19" i="3" s="1"/>
  <c r="AF19" i="3" s="1"/>
  <c r="AG19" i="3" s="1" a="1"/>
  <c r="AG19" i="3" s="1"/>
  <c r="Y20" i="3"/>
  <c r="Z20" i="3" s="1"/>
  <c r="AA20" i="3" s="1"/>
  <c r="L5" i="6"/>
  <c r="K6" i="6" s="1"/>
  <c r="L6" i="6" s="1"/>
  <c r="K7" i="6" s="1"/>
  <c r="N4" i="6"/>
  <c r="K5" i="5"/>
  <c r="N4" i="5"/>
  <c r="N4" i="4"/>
  <c r="K5" i="4"/>
  <c r="L5" i="4" s="1"/>
  <c r="K6" i="4" s="1"/>
  <c r="K5" i="7"/>
  <c r="L5" i="7" s="1"/>
  <c r="K6" i="7" s="1"/>
  <c r="N4" i="7"/>
  <c r="K5" i="3"/>
  <c r="L5" i="3" s="1"/>
  <c r="K6" i="3" s="1"/>
  <c r="M4" i="3"/>
  <c r="M4" i="7"/>
  <c r="L5" i="5"/>
  <c r="K6" i="5" s="1"/>
  <c r="M4" i="5"/>
  <c r="M4" i="4"/>
  <c r="N4" i="2"/>
  <c r="AJ19" i="2" l="1"/>
  <c r="AI19" i="2"/>
  <c r="AH19" i="2"/>
  <c r="AB20" i="2"/>
  <c r="AC20" i="2" s="1"/>
  <c r="AF20" i="2" s="1"/>
  <c r="AG20" i="2" s="1" a="1"/>
  <c r="AG20" i="2" s="1"/>
  <c r="Y21" i="2"/>
  <c r="Z21" i="2" s="1"/>
  <c r="AA20" i="2"/>
  <c r="M5" i="6"/>
  <c r="Y21" i="6"/>
  <c r="Z21" i="6" s="1"/>
  <c r="AA21" i="6" s="1"/>
  <c r="AB20" i="6"/>
  <c r="AC20" i="6" s="1"/>
  <c r="AF20" i="6" s="1"/>
  <c r="AG20" i="6" s="1" a="1"/>
  <c r="AG20" i="6" s="1"/>
  <c r="AJ19" i="6"/>
  <c r="AI19" i="6"/>
  <c r="AH19" i="6"/>
  <c r="AJ19" i="7"/>
  <c r="AI19" i="7"/>
  <c r="AH19" i="7"/>
  <c r="Y21" i="7"/>
  <c r="Z21" i="7" s="1"/>
  <c r="AA21" i="7" s="1"/>
  <c r="AB20" i="7"/>
  <c r="AC20" i="7" s="1"/>
  <c r="AF20" i="7" s="1"/>
  <c r="AG20" i="7" s="1" a="1"/>
  <c r="AG20" i="7" s="1"/>
  <c r="AJ19" i="5"/>
  <c r="AI19" i="5"/>
  <c r="AH19" i="5"/>
  <c r="Y21" i="5"/>
  <c r="Z21" i="5" s="1"/>
  <c r="AA21" i="5" s="1"/>
  <c r="AB20" i="5"/>
  <c r="AC20" i="5" s="1"/>
  <c r="AF20" i="5" s="1"/>
  <c r="AG20" i="5" s="1" a="1"/>
  <c r="AG20" i="5" s="1"/>
  <c r="AI20" i="4"/>
  <c r="AH20" i="4"/>
  <c r="AJ20" i="4"/>
  <c r="AB21" i="4"/>
  <c r="AC21" i="4" s="1"/>
  <c r="AF21" i="4" s="1"/>
  <c r="AG21" i="4" s="1" a="1"/>
  <c r="AG21" i="4" s="1"/>
  <c r="Y22" i="4"/>
  <c r="Z22" i="4" s="1"/>
  <c r="AA22" i="4" s="1"/>
  <c r="Y21" i="3"/>
  <c r="Z21" i="3" s="1"/>
  <c r="AA21" i="3" s="1"/>
  <c r="AB20" i="3"/>
  <c r="AC20" i="3" s="1"/>
  <c r="AF20" i="3" s="1"/>
  <c r="AG20" i="3" s="1" a="1"/>
  <c r="AG20" i="3" s="1"/>
  <c r="AJ19" i="3"/>
  <c r="AI19" i="3"/>
  <c r="AH19" i="3"/>
  <c r="N6" i="6"/>
  <c r="N5" i="6"/>
  <c r="N5" i="5"/>
  <c r="N5" i="4"/>
  <c r="N5" i="3"/>
  <c r="N5" i="7"/>
  <c r="K5" i="2"/>
  <c r="M4" i="2"/>
  <c r="M5" i="3"/>
  <c r="L6" i="7"/>
  <c r="K7" i="7" s="1"/>
  <c r="M5" i="7"/>
  <c r="L7" i="6"/>
  <c r="K8" i="6" s="1"/>
  <c r="M6" i="6"/>
  <c r="L6" i="5"/>
  <c r="K7" i="5" s="1"/>
  <c r="M5" i="5"/>
  <c r="L6" i="4"/>
  <c r="K7" i="4" s="1"/>
  <c r="M5" i="4"/>
  <c r="L6" i="3"/>
  <c r="K7" i="3" s="1"/>
  <c r="M6" i="4" l="1"/>
  <c r="AB21" i="2"/>
  <c r="AC21" i="2" s="1"/>
  <c r="AF21" i="2" s="1"/>
  <c r="AG21" i="2" s="1" a="1"/>
  <c r="AG21" i="2" s="1"/>
  <c r="AA21" i="2"/>
  <c r="Y22" i="2"/>
  <c r="Z22" i="2" s="1"/>
  <c r="AH20" i="2"/>
  <c r="AI20" i="2"/>
  <c r="AJ20" i="2"/>
  <c r="AI20" i="6"/>
  <c r="AJ20" i="6"/>
  <c r="AH20" i="6"/>
  <c r="AB21" i="6"/>
  <c r="AC21" i="6" s="1"/>
  <c r="AF21" i="6" s="1"/>
  <c r="AG21" i="6" s="1" a="1"/>
  <c r="AG21" i="6" s="1"/>
  <c r="Y22" i="6"/>
  <c r="Z22" i="6" s="1"/>
  <c r="AA22" i="6" s="1"/>
  <c r="AB21" i="7"/>
  <c r="AC21" i="7" s="1"/>
  <c r="AF21" i="7" s="1"/>
  <c r="AG21" i="7" s="1" a="1"/>
  <c r="AG21" i="7" s="1"/>
  <c r="Y22" i="7"/>
  <c r="Z22" i="7" s="1"/>
  <c r="AA22" i="7" s="1"/>
  <c r="AJ20" i="7"/>
  <c r="AI20" i="7"/>
  <c r="AH20" i="7"/>
  <c r="AB21" i="5"/>
  <c r="AC21" i="5" s="1"/>
  <c r="AF21" i="5" s="1"/>
  <c r="AG21" i="5" s="1" a="1"/>
  <c r="AG21" i="5" s="1"/>
  <c r="Y22" i="5"/>
  <c r="Z22" i="5" s="1"/>
  <c r="AA22" i="5" s="1"/>
  <c r="AH20" i="5"/>
  <c r="AJ20" i="5"/>
  <c r="AI20" i="5"/>
  <c r="AJ21" i="4"/>
  <c r="AI21" i="4"/>
  <c r="AH21" i="4"/>
  <c r="Y23" i="4"/>
  <c r="Z23" i="4" s="1"/>
  <c r="AA23" i="4" s="1"/>
  <c r="AB22" i="4"/>
  <c r="AC22" i="4" s="1"/>
  <c r="AF22" i="4" s="1"/>
  <c r="AG22" i="4" s="1" a="1"/>
  <c r="AG22" i="4" s="1"/>
  <c r="AJ20" i="3"/>
  <c r="AI20" i="3"/>
  <c r="AH20" i="3"/>
  <c r="AB21" i="3"/>
  <c r="AC21" i="3" s="1"/>
  <c r="AF21" i="3" s="1"/>
  <c r="AG21" i="3" s="1" a="1"/>
  <c r="AG21" i="3" s="1"/>
  <c r="Y22" i="3"/>
  <c r="Z22" i="3" s="1"/>
  <c r="AA22" i="3" s="1"/>
  <c r="N7" i="6"/>
  <c r="N6" i="5"/>
  <c r="N6" i="4"/>
  <c r="N6" i="3"/>
  <c r="L5" i="2"/>
  <c r="N6" i="7"/>
  <c r="L7" i="7"/>
  <c r="K8" i="7" s="1"/>
  <c r="M6" i="7"/>
  <c r="M7" i="6"/>
  <c r="L8" i="6"/>
  <c r="K9" i="6" s="1"/>
  <c r="L7" i="5"/>
  <c r="K8" i="5" s="1"/>
  <c r="M6" i="5"/>
  <c r="L7" i="4"/>
  <c r="K8" i="4" s="1"/>
  <c r="L7" i="3"/>
  <c r="K8" i="3" s="1"/>
  <c r="M6" i="3"/>
  <c r="Y23" i="2" l="1"/>
  <c r="Z23" i="2" s="1"/>
  <c r="AB22" i="2"/>
  <c r="AC22" i="2" s="1"/>
  <c r="AF22" i="2" s="1"/>
  <c r="AG22" i="2" s="1" a="1"/>
  <c r="AG22" i="2" s="1"/>
  <c r="AA22" i="2"/>
  <c r="AJ21" i="2"/>
  <c r="AH21" i="2"/>
  <c r="AI21" i="2"/>
  <c r="AB22" i="6"/>
  <c r="AC22" i="6" s="1"/>
  <c r="AF22" i="6" s="1"/>
  <c r="AG22" i="6" s="1" a="1"/>
  <c r="AG22" i="6" s="1"/>
  <c r="Y23" i="6"/>
  <c r="Z23" i="6" s="1"/>
  <c r="AA23" i="6" s="1"/>
  <c r="AJ21" i="6"/>
  <c r="AI21" i="6"/>
  <c r="AH21" i="6"/>
  <c r="Y23" i="7"/>
  <c r="Z23" i="7" s="1"/>
  <c r="AA23" i="7" s="1"/>
  <c r="AB22" i="7"/>
  <c r="AC22" i="7" s="1"/>
  <c r="AF22" i="7" s="1"/>
  <c r="AG22" i="7" s="1" a="1"/>
  <c r="AG22" i="7" s="1"/>
  <c r="AJ21" i="7"/>
  <c r="AI21" i="7"/>
  <c r="AH21" i="7"/>
  <c r="Y23" i="5"/>
  <c r="Z23" i="5" s="1"/>
  <c r="AA23" i="5" s="1"/>
  <c r="AB22" i="5"/>
  <c r="AC22" i="5" s="1"/>
  <c r="AF22" i="5" s="1"/>
  <c r="AG22" i="5" s="1" a="1"/>
  <c r="AG22" i="5" s="1"/>
  <c r="AJ21" i="5"/>
  <c r="AI21" i="5"/>
  <c r="AH21" i="5"/>
  <c r="AI22" i="4"/>
  <c r="AH22" i="4"/>
  <c r="AJ22" i="4"/>
  <c r="AB23" i="4"/>
  <c r="AC23" i="4" s="1"/>
  <c r="AF23" i="4" s="1"/>
  <c r="AG23" i="4" s="1" a="1"/>
  <c r="AG23" i="4" s="1"/>
  <c r="Y24" i="4"/>
  <c r="Z24" i="4" s="1"/>
  <c r="AA24" i="4" s="1"/>
  <c r="AH21" i="3"/>
  <c r="AJ21" i="3"/>
  <c r="AI21" i="3"/>
  <c r="AB22" i="3"/>
  <c r="AC22" i="3" s="1"/>
  <c r="AF22" i="3" s="1"/>
  <c r="AG22" i="3" s="1" a="1"/>
  <c r="AG22" i="3" s="1"/>
  <c r="Y23" i="3"/>
  <c r="Z23" i="3" s="1"/>
  <c r="AA23" i="3" s="1"/>
  <c r="N8" i="6"/>
  <c r="N7" i="5"/>
  <c r="N7" i="4"/>
  <c r="N7" i="3"/>
  <c r="K6" i="2"/>
  <c r="M5" i="2"/>
  <c r="N5" i="2"/>
  <c r="N7" i="7"/>
  <c r="L8" i="7"/>
  <c r="K9" i="7" s="1"/>
  <c r="M7" i="7"/>
  <c r="L9" i="6"/>
  <c r="K10" i="6" s="1"/>
  <c r="M8" i="6"/>
  <c r="L8" i="5"/>
  <c r="K9" i="5" s="1"/>
  <c r="M7" i="5"/>
  <c r="L8" i="4"/>
  <c r="K9" i="4" s="1"/>
  <c r="M7" i="4"/>
  <c r="L8" i="3"/>
  <c r="K9" i="3" s="1"/>
  <c r="M7" i="3"/>
  <c r="AH22" i="2" l="1"/>
  <c r="AI22" i="2"/>
  <c r="AJ22" i="2"/>
  <c r="AB23" i="2"/>
  <c r="AC23" i="2" s="1"/>
  <c r="AF23" i="2" s="1"/>
  <c r="AG23" i="2" s="1" a="1"/>
  <c r="AG23" i="2" s="1"/>
  <c r="AA23" i="2"/>
  <c r="Y24" i="2"/>
  <c r="Z24" i="2" s="1"/>
  <c r="AB23" i="6"/>
  <c r="AC23" i="6" s="1"/>
  <c r="AF23" i="6" s="1"/>
  <c r="AG23" i="6" s="1" a="1"/>
  <c r="AG23" i="6" s="1"/>
  <c r="Y24" i="6"/>
  <c r="Z24" i="6" s="1"/>
  <c r="AA24" i="6" s="1"/>
  <c r="AI22" i="6"/>
  <c r="AH22" i="6"/>
  <c r="AJ22" i="6"/>
  <c r="AJ22" i="7"/>
  <c r="AI22" i="7"/>
  <c r="AH22" i="7"/>
  <c r="AB23" i="7"/>
  <c r="AC23" i="7" s="1"/>
  <c r="AF23" i="7" s="1"/>
  <c r="AG23" i="7" s="1" a="1"/>
  <c r="AG23" i="7" s="1"/>
  <c r="Y24" i="7"/>
  <c r="Z24" i="7" s="1"/>
  <c r="AA24" i="7" s="1"/>
  <c r="AH22" i="5"/>
  <c r="AJ22" i="5"/>
  <c r="AI22" i="5"/>
  <c r="AB23" i="5"/>
  <c r="AC23" i="5" s="1"/>
  <c r="AF23" i="5" s="1"/>
  <c r="AG23" i="5" s="1" a="1"/>
  <c r="AG23" i="5" s="1"/>
  <c r="Y24" i="5"/>
  <c r="Z24" i="5" s="1"/>
  <c r="AA24" i="5" s="1"/>
  <c r="AJ23" i="4"/>
  <c r="AI23" i="4"/>
  <c r="AH23" i="4"/>
  <c r="Y25" i="4"/>
  <c r="Z25" i="4" s="1"/>
  <c r="AA25" i="4" s="1"/>
  <c r="AB24" i="4"/>
  <c r="AC24" i="4" s="1"/>
  <c r="AF24" i="4" s="1"/>
  <c r="AG24" i="4" s="1" a="1"/>
  <c r="AG24" i="4" s="1"/>
  <c r="AJ22" i="3"/>
  <c r="AI22" i="3"/>
  <c r="AH22" i="3"/>
  <c r="Y24" i="3"/>
  <c r="Z24" i="3" s="1"/>
  <c r="AA24" i="3" s="1"/>
  <c r="AB23" i="3"/>
  <c r="AC23" i="3" s="1"/>
  <c r="AF23" i="3" s="1"/>
  <c r="AG23" i="3" s="1" a="1"/>
  <c r="AG23" i="3" s="1"/>
  <c r="N9" i="6"/>
  <c r="N8" i="5"/>
  <c r="N8" i="4"/>
  <c r="N8" i="3"/>
  <c r="L6" i="2"/>
  <c r="N8" i="7"/>
  <c r="M8" i="4"/>
  <c r="L9" i="7"/>
  <c r="K10" i="7" s="1"/>
  <c r="M8" i="7"/>
  <c r="L10" i="6"/>
  <c r="M10" i="6" s="1"/>
  <c r="M11" i="6" s="1"/>
  <c r="M9" i="6"/>
  <c r="L9" i="5"/>
  <c r="K10" i="5" s="1"/>
  <c r="M8" i="5"/>
  <c r="L9" i="4"/>
  <c r="K10" i="4" s="1"/>
  <c r="L9" i="3"/>
  <c r="K10" i="3" s="1"/>
  <c r="M8" i="3"/>
  <c r="AJ23" i="2" l="1"/>
  <c r="AH23" i="2"/>
  <c r="AI23" i="2"/>
  <c r="Y25" i="2"/>
  <c r="Z25" i="2" s="1"/>
  <c r="AA24" i="2"/>
  <c r="AB24" i="2"/>
  <c r="AC24" i="2" s="1"/>
  <c r="AF24" i="2" s="1"/>
  <c r="AG24" i="2" s="1" a="1"/>
  <c r="AG24" i="2" s="1"/>
  <c r="Y25" i="6"/>
  <c r="Z25" i="6" s="1"/>
  <c r="AA25" i="6" s="1"/>
  <c r="AB24" i="6"/>
  <c r="AC24" i="6" s="1"/>
  <c r="AF24" i="6" s="1"/>
  <c r="AG24" i="6" s="1" a="1"/>
  <c r="AG24" i="6" s="1"/>
  <c r="AJ23" i="6"/>
  <c r="AI23" i="6"/>
  <c r="AH23" i="6"/>
  <c r="AB24" i="7"/>
  <c r="AC24" i="7" s="1"/>
  <c r="AF24" i="7" s="1"/>
  <c r="AG24" i="7" s="1" a="1"/>
  <c r="AG24" i="7" s="1"/>
  <c r="Y25" i="7"/>
  <c r="Z25" i="7" s="1"/>
  <c r="AA25" i="7" s="1"/>
  <c r="AJ23" i="7"/>
  <c r="AI23" i="7"/>
  <c r="AH23" i="7"/>
  <c r="Y25" i="5"/>
  <c r="Z25" i="5" s="1"/>
  <c r="AA25" i="5" s="1"/>
  <c r="AB24" i="5"/>
  <c r="AC24" i="5" s="1"/>
  <c r="AF24" i="5" s="1"/>
  <c r="AG24" i="5" s="1" a="1"/>
  <c r="AG24" i="5" s="1"/>
  <c r="AJ23" i="5"/>
  <c r="AI23" i="5"/>
  <c r="AH23" i="5"/>
  <c r="AI24" i="4"/>
  <c r="AH24" i="4"/>
  <c r="AJ24" i="4"/>
  <c r="AB25" i="4"/>
  <c r="AC25" i="4" s="1"/>
  <c r="AF25" i="4" s="1"/>
  <c r="AG25" i="4" s="1" a="1"/>
  <c r="AG25" i="4" s="1"/>
  <c r="Y26" i="4"/>
  <c r="Z26" i="4" s="1"/>
  <c r="AA26" i="4" s="1"/>
  <c r="AH23" i="3"/>
  <c r="AJ23" i="3"/>
  <c r="AI23" i="3"/>
  <c r="Y25" i="3"/>
  <c r="Z25" i="3" s="1"/>
  <c r="AA25" i="3" s="1"/>
  <c r="AB24" i="3"/>
  <c r="AC24" i="3" s="1"/>
  <c r="AF24" i="3" s="1"/>
  <c r="AG24" i="3" s="1" a="1"/>
  <c r="AG24" i="3" s="1"/>
  <c r="N10" i="6"/>
  <c r="N10" i="5"/>
  <c r="N9" i="5"/>
  <c r="N9" i="4"/>
  <c r="N9" i="3"/>
  <c r="K7" i="2"/>
  <c r="M6" i="2"/>
  <c r="N6" i="2"/>
  <c r="N9" i="7"/>
  <c r="M9" i="7"/>
  <c r="L10" i="7"/>
  <c r="M10" i="7" s="1"/>
  <c r="O10" i="6"/>
  <c r="O4" i="6"/>
  <c r="P4" i="6" s="1"/>
  <c r="O5" i="6"/>
  <c r="O9" i="6"/>
  <c r="O8" i="6"/>
  <c r="O6" i="6"/>
  <c r="O7" i="6"/>
  <c r="L10" i="5"/>
  <c r="M10" i="5" s="1"/>
  <c r="M9" i="5"/>
  <c r="L10" i="4"/>
  <c r="M10" i="4" s="1"/>
  <c r="M9" i="4"/>
  <c r="M9" i="3"/>
  <c r="L10" i="3"/>
  <c r="N10" i="3" s="1"/>
  <c r="M10" i="3"/>
  <c r="AH24" i="2" l="1"/>
  <c r="AJ24" i="2"/>
  <c r="AI24" i="2"/>
  <c r="AB25" i="2"/>
  <c r="AC25" i="2" s="1"/>
  <c r="AF25" i="2" s="1"/>
  <c r="AG25" i="2" s="1" a="1"/>
  <c r="AG25" i="2" s="1"/>
  <c r="Y26" i="2"/>
  <c r="Z26" i="2" s="1"/>
  <c r="AA25" i="2"/>
  <c r="M11" i="7"/>
  <c r="AH24" i="6"/>
  <c r="AJ24" i="6"/>
  <c r="AI24" i="6"/>
  <c r="AB25" i="6"/>
  <c r="AC25" i="6" s="1"/>
  <c r="AF25" i="6" s="1"/>
  <c r="AG25" i="6" s="1" a="1"/>
  <c r="AG25" i="6" s="1"/>
  <c r="Y26" i="6"/>
  <c r="Z26" i="6" s="1"/>
  <c r="AA26" i="6" s="1"/>
  <c r="AB25" i="7"/>
  <c r="AC25" i="7" s="1"/>
  <c r="AF25" i="7" s="1"/>
  <c r="AG25" i="7" s="1" a="1"/>
  <c r="AG25" i="7" s="1"/>
  <c r="Y26" i="7"/>
  <c r="Z26" i="7" s="1"/>
  <c r="AA26" i="7" s="1"/>
  <c r="AH24" i="7"/>
  <c r="AJ24" i="7"/>
  <c r="AI24" i="7"/>
  <c r="AI24" i="5"/>
  <c r="AH24" i="5"/>
  <c r="AJ24" i="5"/>
  <c r="AB25" i="5"/>
  <c r="AC25" i="5" s="1"/>
  <c r="AF25" i="5" s="1"/>
  <c r="AG25" i="5" s="1" a="1"/>
  <c r="AG25" i="5" s="1"/>
  <c r="Y26" i="5"/>
  <c r="Z26" i="5" s="1"/>
  <c r="AA26" i="5" s="1"/>
  <c r="AJ25" i="4"/>
  <c r="AI25" i="4"/>
  <c r="AH25" i="4"/>
  <c r="Y27" i="4"/>
  <c r="Z27" i="4" s="1"/>
  <c r="AA27" i="4" s="1"/>
  <c r="AB26" i="4"/>
  <c r="AC26" i="4" s="1"/>
  <c r="AF26" i="4" s="1"/>
  <c r="AG26" i="4" s="1" a="1"/>
  <c r="AG26" i="4" s="1"/>
  <c r="O7" i="3"/>
  <c r="Y26" i="3"/>
  <c r="Z26" i="3" s="1"/>
  <c r="AA26" i="3" s="1"/>
  <c r="AB25" i="3"/>
  <c r="AC25" i="3" s="1"/>
  <c r="AF25" i="3" s="1"/>
  <c r="AG25" i="3" s="1" a="1"/>
  <c r="AG25" i="3" s="1"/>
  <c r="AI24" i="3"/>
  <c r="AH24" i="3"/>
  <c r="AJ24" i="3"/>
  <c r="M11" i="5"/>
  <c r="M11" i="4"/>
  <c r="N10" i="4"/>
  <c r="M11" i="3"/>
  <c r="L7" i="2"/>
  <c r="K8" i="2" s="1"/>
  <c r="N10" i="7"/>
  <c r="O8" i="3"/>
  <c r="O10" i="4"/>
  <c r="O4" i="4"/>
  <c r="P4" i="4" s="1"/>
  <c r="O8" i="4"/>
  <c r="O10" i="7"/>
  <c r="O6" i="7"/>
  <c r="O8" i="7"/>
  <c r="O5" i="7"/>
  <c r="O9" i="7"/>
  <c r="O4" i="7"/>
  <c r="P4" i="7" s="1"/>
  <c r="O7" i="7"/>
  <c r="R5" i="6"/>
  <c r="P5" i="6"/>
  <c r="O10" i="5"/>
  <c r="O4" i="5"/>
  <c r="P4" i="5" s="1"/>
  <c r="O7" i="5"/>
  <c r="O9" i="5"/>
  <c r="O6" i="5"/>
  <c r="O5" i="5"/>
  <c r="O8" i="5"/>
  <c r="O5" i="4"/>
  <c r="O6" i="4"/>
  <c r="O9" i="4"/>
  <c r="O7" i="4"/>
  <c r="O10" i="3"/>
  <c r="O4" i="3"/>
  <c r="P4" i="3" s="1"/>
  <c r="O5" i="3"/>
  <c r="O9" i="3"/>
  <c r="O6" i="3"/>
  <c r="AB26" i="2" l="1"/>
  <c r="AC26" i="2" s="1"/>
  <c r="AF26" i="2" s="1"/>
  <c r="AG26" i="2" s="1" a="1"/>
  <c r="AG26" i="2" s="1"/>
  <c r="Y27" i="2"/>
  <c r="Z27" i="2" s="1"/>
  <c r="AA26" i="2"/>
  <c r="AH25" i="2"/>
  <c r="AI25" i="2"/>
  <c r="AJ25" i="2"/>
  <c r="Y27" i="6"/>
  <c r="Z27" i="6" s="1"/>
  <c r="AA27" i="6" s="1"/>
  <c r="AB26" i="6"/>
  <c r="AC26" i="6" s="1"/>
  <c r="AF26" i="6" s="1"/>
  <c r="AG26" i="6" s="1" a="1"/>
  <c r="AG26" i="6" s="1"/>
  <c r="AJ25" i="6"/>
  <c r="AI25" i="6"/>
  <c r="AH25" i="6"/>
  <c r="AB26" i="7"/>
  <c r="AC26" i="7" s="1"/>
  <c r="AF26" i="7" s="1"/>
  <c r="AG26" i="7" s="1" a="1"/>
  <c r="AG26" i="7" s="1"/>
  <c r="Y27" i="7"/>
  <c r="Z27" i="7" s="1"/>
  <c r="AA27" i="7" s="1"/>
  <c r="AJ25" i="7"/>
  <c r="AI25" i="7"/>
  <c r="AH25" i="7"/>
  <c r="Y27" i="5"/>
  <c r="Z27" i="5" s="1"/>
  <c r="AA27" i="5" s="1"/>
  <c r="AB26" i="5"/>
  <c r="AC26" i="5" s="1"/>
  <c r="AF26" i="5" s="1"/>
  <c r="AG26" i="5" s="1" a="1"/>
  <c r="AG26" i="5" s="1"/>
  <c r="AJ25" i="5"/>
  <c r="AI25" i="5"/>
  <c r="AH25" i="5"/>
  <c r="AI26" i="4"/>
  <c r="AH26" i="4"/>
  <c r="AJ26" i="4"/>
  <c r="AB27" i="4"/>
  <c r="AC27" i="4" s="1"/>
  <c r="AF27" i="4" s="1"/>
  <c r="AG27" i="4" s="1" a="1"/>
  <c r="AG27" i="4" s="1"/>
  <c r="Y28" i="4"/>
  <c r="Z28" i="4" s="1"/>
  <c r="AA28" i="4" s="1"/>
  <c r="AJ25" i="3"/>
  <c r="AI25" i="3"/>
  <c r="AH25" i="3"/>
  <c r="Y27" i="3"/>
  <c r="Z27" i="3" s="1"/>
  <c r="AA27" i="3" s="1"/>
  <c r="AB26" i="3"/>
  <c r="AC26" i="3" s="1"/>
  <c r="AF26" i="3" s="1"/>
  <c r="AG26" i="3" s="1" a="1"/>
  <c r="AG26" i="3" s="1"/>
  <c r="M7" i="2"/>
  <c r="L8" i="2"/>
  <c r="K9" i="2" s="1"/>
  <c r="N7" i="2"/>
  <c r="R5" i="7"/>
  <c r="P5" i="7"/>
  <c r="R9" i="6"/>
  <c r="P6" i="6"/>
  <c r="R5" i="5"/>
  <c r="P5" i="5"/>
  <c r="R5" i="4"/>
  <c r="P5" i="4"/>
  <c r="R5" i="3"/>
  <c r="P5" i="3"/>
  <c r="AB27" i="2" l="1"/>
  <c r="AC27" i="2" s="1"/>
  <c r="AF27" i="2" s="1"/>
  <c r="AG27" i="2" s="1" a="1"/>
  <c r="AG27" i="2" s="1"/>
  <c r="Y28" i="2"/>
  <c r="Z28" i="2" s="1"/>
  <c r="AA27" i="2"/>
  <c r="AJ26" i="2"/>
  <c r="AH26" i="2"/>
  <c r="AI26" i="2"/>
  <c r="M8" i="2"/>
  <c r="N8" i="2"/>
  <c r="AJ26" i="6"/>
  <c r="AI26" i="6"/>
  <c r="AH26" i="6"/>
  <c r="AB27" i="6"/>
  <c r="AC27" i="6" s="1"/>
  <c r="AF27" i="6" s="1"/>
  <c r="AG27" i="6" s="1" a="1"/>
  <c r="AG27" i="6" s="1"/>
  <c r="Y28" i="6"/>
  <c r="Z28" i="6" s="1"/>
  <c r="AA28" i="6" s="1"/>
  <c r="AB27" i="7"/>
  <c r="AC27" i="7" s="1"/>
  <c r="AF27" i="7" s="1"/>
  <c r="AG27" i="7" s="1" a="1"/>
  <c r="AG27" i="7" s="1"/>
  <c r="Y28" i="7"/>
  <c r="Z28" i="7" s="1"/>
  <c r="AA28" i="7" s="1"/>
  <c r="AI26" i="7"/>
  <c r="AH26" i="7"/>
  <c r="AJ26" i="7"/>
  <c r="AJ26" i="5"/>
  <c r="AI26" i="5"/>
  <c r="AH26" i="5"/>
  <c r="AB27" i="5"/>
  <c r="AC27" i="5" s="1"/>
  <c r="AF27" i="5" s="1"/>
  <c r="AG27" i="5" s="1" a="1"/>
  <c r="AG27" i="5" s="1"/>
  <c r="Y28" i="5"/>
  <c r="Z28" i="5" s="1"/>
  <c r="AA28" i="5" s="1"/>
  <c r="AJ27" i="4"/>
  <c r="AI27" i="4"/>
  <c r="AH27" i="4"/>
  <c r="Y29" i="4"/>
  <c r="Z29" i="4" s="1"/>
  <c r="AA29" i="4" s="1"/>
  <c r="AB28" i="4"/>
  <c r="AC28" i="4" s="1"/>
  <c r="AF28" i="4" s="1"/>
  <c r="AG28" i="4" s="1" a="1"/>
  <c r="AG28" i="4" s="1"/>
  <c r="AB27" i="3"/>
  <c r="AC27" i="3" s="1"/>
  <c r="AF27" i="3" s="1"/>
  <c r="AG27" i="3" s="1" a="1"/>
  <c r="AG27" i="3" s="1"/>
  <c r="Y28" i="3"/>
  <c r="Z28" i="3" s="1"/>
  <c r="AA28" i="3" s="1"/>
  <c r="AI26" i="3"/>
  <c r="AJ26" i="3"/>
  <c r="AH26" i="3"/>
  <c r="L9" i="2"/>
  <c r="K10" i="2" s="1"/>
  <c r="R6" i="7"/>
  <c r="P6" i="7"/>
  <c r="P7" i="6"/>
  <c r="R10" i="5"/>
  <c r="P6" i="5"/>
  <c r="R6" i="4"/>
  <c r="P6" i="4"/>
  <c r="R6" i="3"/>
  <c r="P6" i="3"/>
  <c r="AB28" i="2" l="1"/>
  <c r="AC28" i="2" s="1"/>
  <c r="AF28" i="2" s="1"/>
  <c r="AG28" i="2" s="1" a="1"/>
  <c r="AG28" i="2" s="1"/>
  <c r="Y29" i="2"/>
  <c r="Z29" i="2" s="1"/>
  <c r="AA28" i="2"/>
  <c r="AJ27" i="2"/>
  <c r="AH27" i="2"/>
  <c r="AI27" i="2"/>
  <c r="M9" i="2"/>
  <c r="AB28" i="6"/>
  <c r="AC28" i="6" s="1"/>
  <c r="AF28" i="6" s="1"/>
  <c r="AG28" i="6" s="1" a="1"/>
  <c r="AG28" i="6" s="1"/>
  <c r="Y29" i="6"/>
  <c r="Z29" i="6" s="1"/>
  <c r="AA29" i="6" s="1"/>
  <c r="AJ27" i="6"/>
  <c r="AI27" i="6"/>
  <c r="AH27" i="6"/>
  <c r="Y29" i="7"/>
  <c r="Z29" i="7" s="1"/>
  <c r="AA29" i="7" s="1"/>
  <c r="AB28" i="7"/>
  <c r="AC28" i="7" s="1"/>
  <c r="AF28" i="7" s="1"/>
  <c r="AG28" i="7" s="1" a="1"/>
  <c r="AG28" i="7" s="1"/>
  <c r="AJ27" i="7"/>
  <c r="AH27" i="7"/>
  <c r="AI27" i="7"/>
  <c r="Y29" i="5"/>
  <c r="Z29" i="5" s="1"/>
  <c r="AA29" i="5" s="1"/>
  <c r="AB28" i="5"/>
  <c r="AC28" i="5" s="1"/>
  <c r="AF28" i="5" s="1"/>
  <c r="AG28" i="5" s="1" a="1"/>
  <c r="AG28" i="5" s="1"/>
  <c r="AJ27" i="5"/>
  <c r="AI27" i="5"/>
  <c r="AH27" i="5"/>
  <c r="AI28" i="4"/>
  <c r="AH28" i="4"/>
  <c r="AJ28" i="4"/>
  <c r="AB29" i="4"/>
  <c r="AC29" i="4" s="1"/>
  <c r="AF29" i="4" s="1"/>
  <c r="AG29" i="4" s="1" a="1"/>
  <c r="AG29" i="4" s="1"/>
  <c r="Y30" i="4"/>
  <c r="Z30" i="4" s="1"/>
  <c r="AA30" i="4" s="1"/>
  <c r="Y29" i="3"/>
  <c r="Z29" i="3" s="1"/>
  <c r="AA29" i="3" s="1"/>
  <c r="AB28" i="3"/>
  <c r="AC28" i="3" s="1"/>
  <c r="AF28" i="3" s="1"/>
  <c r="AG28" i="3" s="1" a="1"/>
  <c r="AG28" i="3" s="1"/>
  <c r="AJ27" i="3"/>
  <c r="AI27" i="3"/>
  <c r="AH27" i="3"/>
  <c r="N9" i="2"/>
  <c r="L10" i="2"/>
  <c r="M10" i="2" s="1"/>
  <c r="R7" i="7"/>
  <c r="P7" i="7"/>
  <c r="P8" i="6"/>
  <c r="P7" i="5"/>
  <c r="R7" i="4"/>
  <c r="P7" i="4"/>
  <c r="R7" i="3"/>
  <c r="P7" i="3"/>
  <c r="AB29" i="2" l="1"/>
  <c r="AC29" i="2" s="1"/>
  <c r="AF29" i="2" s="1"/>
  <c r="AG29" i="2" s="1" a="1"/>
  <c r="AG29" i="2" s="1"/>
  <c r="Y30" i="2"/>
  <c r="Z30" i="2" s="1"/>
  <c r="AA29" i="2"/>
  <c r="AH28" i="2"/>
  <c r="AI28" i="2"/>
  <c r="AJ28" i="2"/>
  <c r="AB29" i="6"/>
  <c r="AC29" i="6" s="1"/>
  <c r="AF29" i="6" s="1"/>
  <c r="AG29" i="6" s="1" a="1"/>
  <c r="AG29" i="6" s="1"/>
  <c r="Y30" i="6"/>
  <c r="Z30" i="6" s="1"/>
  <c r="AA30" i="6" s="1"/>
  <c r="AH28" i="6"/>
  <c r="AJ28" i="6"/>
  <c r="AI28" i="6"/>
  <c r="AH28" i="7"/>
  <c r="AI28" i="7"/>
  <c r="AJ28" i="7"/>
  <c r="AB29" i="7"/>
  <c r="AC29" i="7" s="1"/>
  <c r="AF29" i="7" s="1"/>
  <c r="AG29" i="7" s="1" a="1"/>
  <c r="AG29" i="7" s="1"/>
  <c r="Y30" i="7"/>
  <c r="Z30" i="7" s="1"/>
  <c r="AA30" i="7" s="1"/>
  <c r="AI28" i="5"/>
  <c r="AJ28" i="5"/>
  <c r="AH28" i="5"/>
  <c r="AB29" i="5"/>
  <c r="AC29" i="5" s="1"/>
  <c r="AF29" i="5" s="1"/>
  <c r="AG29" i="5" s="1" a="1"/>
  <c r="AG29" i="5" s="1"/>
  <c r="Y30" i="5"/>
  <c r="Z30" i="5" s="1"/>
  <c r="AA30" i="5" s="1"/>
  <c r="AJ29" i="4"/>
  <c r="AI29" i="4"/>
  <c r="AH29" i="4"/>
  <c r="Y31" i="4"/>
  <c r="Z31" i="4" s="1"/>
  <c r="AA31" i="4" s="1"/>
  <c r="AB30" i="4"/>
  <c r="AC30" i="4" s="1"/>
  <c r="AF30" i="4" s="1"/>
  <c r="AG30" i="4" s="1" a="1"/>
  <c r="AG30" i="4" s="1"/>
  <c r="O5" i="2"/>
  <c r="M11" i="2"/>
  <c r="AJ28" i="3"/>
  <c r="AI28" i="3"/>
  <c r="AH28" i="3"/>
  <c r="Y30" i="3"/>
  <c r="Z30" i="3" s="1"/>
  <c r="AA30" i="3" s="1"/>
  <c r="AB29" i="3"/>
  <c r="AC29" i="3" s="1"/>
  <c r="AF29" i="3" s="1"/>
  <c r="AG29" i="3" s="1" a="1"/>
  <c r="AG29" i="3" s="1"/>
  <c r="O7" i="2"/>
  <c r="O10" i="2"/>
  <c r="O4" i="2"/>
  <c r="P4" i="2" s="1"/>
  <c r="Q4" i="2" s="1"/>
  <c r="S4" i="2" s="1"/>
  <c r="N10" i="2"/>
  <c r="O9" i="2"/>
  <c r="O8" i="2"/>
  <c r="O6" i="2"/>
  <c r="R8" i="7"/>
  <c r="P8" i="7"/>
  <c r="P9" i="6"/>
  <c r="P8" i="5"/>
  <c r="P8" i="4"/>
  <c r="R8" i="3"/>
  <c r="P8" i="3"/>
  <c r="AB30" i="2" l="1"/>
  <c r="AC30" i="2" s="1"/>
  <c r="AF30" i="2" s="1"/>
  <c r="AG30" i="2" s="1" a="1"/>
  <c r="AG30" i="2" s="1"/>
  <c r="Y31" i="2"/>
  <c r="Z31" i="2" s="1"/>
  <c r="AA30" i="2"/>
  <c r="AJ29" i="2"/>
  <c r="AH29" i="2"/>
  <c r="AI29" i="2"/>
  <c r="AJ29" i="6"/>
  <c r="AI29" i="6"/>
  <c r="AH29" i="6"/>
  <c r="Y31" i="6"/>
  <c r="Z31" i="6" s="1"/>
  <c r="AA31" i="6" s="1"/>
  <c r="AB30" i="6"/>
  <c r="AC30" i="6" s="1"/>
  <c r="AF30" i="6" s="1"/>
  <c r="AG30" i="6" s="1" a="1"/>
  <c r="AG30" i="6" s="1"/>
  <c r="AJ29" i="7"/>
  <c r="AH29" i="7"/>
  <c r="AI29" i="7"/>
  <c r="Y31" i="7"/>
  <c r="Z31" i="7" s="1"/>
  <c r="AA31" i="7" s="1"/>
  <c r="AB30" i="7"/>
  <c r="AC30" i="7" s="1"/>
  <c r="AF30" i="7" s="1"/>
  <c r="AG30" i="7" s="1" a="1"/>
  <c r="AG30" i="7" s="1"/>
  <c r="Y31" i="5"/>
  <c r="Z31" i="5" s="1"/>
  <c r="AA31" i="5" s="1"/>
  <c r="AB30" i="5"/>
  <c r="AC30" i="5" s="1"/>
  <c r="AF30" i="5" s="1"/>
  <c r="AG30" i="5" s="1" a="1"/>
  <c r="AG30" i="5" s="1"/>
  <c r="AJ29" i="5"/>
  <c r="AI29" i="5"/>
  <c r="AH29" i="5"/>
  <c r="AI30" i="4"/>
  <c r="AH30" i="4"/>
  <c r="AJ30" i="4"/>
  <c r="AB31" i="4"/>
  <c r="AC31" i="4" s="1"/>
  <c r="AF31" i="4" s="1"/>
  <c r="AG31" i="4" s="1" a="1"/>
  <c r="AG31" i="4" s="1"/>
  <c r="Y32" i="4"/>
  <c r="Z32" i="4" s="1"/>
  <c r="AA32" i="4" s="1"/>
  <c r="AH29" i="3"/>
  <c r="AJ29" i="3"/>
  <c r="AI29" i="3"/>
  <c r="AB30" i="3"/>
  <c r="AC30" i="3" s="1"/>
  <c r="AF30" i="3" s="1"/>
  <c r="AG30" i="3" s="1" a="1"/>
  <c r="AG30" i="3" s="1"/>
  <c r="Y31" i="3"/>
  <c r="Z31" i="3" s="1"/>
  <c r="AA31" i="3" s="1"/>
  <c r="R5" i="2"/>
  <c r="P5" i="2"/>
  <c r="Q5" i="2" s="1"/>
  <c r="S5" i="2" s="1"/>
  <c r="R9" i="7"/>
  <c r="P9" i="7"/>
  <c r="R10" i="7" s="1"/>
  <c r="R10" i="6"/>
  <c r="P10" i="6"/>
  <c r="P9" i="5"/>
  <c r="P9" i="4"/>
  <c r="R9" i="3"/>
  <c r="P9" i="3"/>
  <c r="Y32" i="2" l="1"/>
  <c r="Z32" i="2" s="1"/>
  <c r="AB31" i="2"/>
  <c r="AC31" i="2" s="1"/>
  <c r="AF31" i="2" s="1"/>
  <c r="AG31" i="2" s="1" a="1"/>
  <c r="AG31" i="2" s="1"/>
  <c r="AA31" i="2"/>
  <c r="AJ30" i="2"/>
  <c r="AH30" i="2"/>
  <c r="AI30" i="2"/>
  <c r="AI30" i="6"/>
  <c r="AH30" i="6"/>
  <c r="AJ30" i="6"/>
  <c r="AB31" i="6"/>
  <c r="AC31" i="6" s="1"/>
  <c r="AF31" i="6" s="1"/>
  <c r="AG31" i="6" s="1" a="1"/>
  <c r="AG31" i="6" s="1"/>
  <c r="Y32" i="6"/>
  <c r="Z32" i="6" s="1"/>
  <c r="AA32" i="6" s="1"/>
  <c r="AB31" i="7"/>
  <c r="AC31" i="7" s="1"/>
  <c r="AF31" i="7" s="1"/>
  <c r="AG31" i="7" s="1" a="1"/>
  <c r="AG31" i="7" s="1"/>
  <c r="Y32" i="7"/>
  <c r="Z32" i="7" s="1"/>
  <c r="AA32" i="7" s="1"/>
  <c r="AH30" i="7"/>
  <c r="AJ30" i="7"/>
  <c r="AI30" i="7"/>
  <c r="AJ30" i="5"/>
  <c r="AI30" i="5"/>
  <c r="AH30" i="5"/>
  <c r="AB31" i="5"/>
  <c r="AC31" i="5" s="1"/>
  <c r="AF31" i="5" s="1"/>
  <c r="AG31" i="5" s="1" a="1"/>
  <c r="AG31" i="5" s="1"/>
  <c r="Y32" i="5"/>
  <c r="Z32" i="5" s="1"/>
  <c r="AA32" i="5" s="1"/>
  <c r="AJ31" i="4"/>
  <c r="AI31" i="4"/>
  <c r="AH31" i="4"/>
  <c r="Y33" i="4"/>
  <c r="Z33" i="4" s="1"/>
  <c r="AA33" i="4" s="1"/>
  <c r="AB32" i="4"/>
  <c r="AC32" i="4" s="1"/>
  <c r="AF32" i="4" s="1"/>
  <c r="AG32" i="4" s="1" a="1"/>
  <c r="AG32" i="4" s="1"/>
  <c r="AJ30" i="3"/>
  <c r="AI30" i="3"/>
  <c r="AH30" i="3"/>
  <c r="Y32" i="3"/>
  <c r="Z32" i="3" s="1"/>
  <c r="AA32" i="3" s="1"/>
  <c r="AB31" i="3"/>
  <c r="AC31" i="3" s="1"/>
  <c r="AF31" i="3" s="1"/>
  <c r="AG31" i="3" s="1" a="1"/>
  <c r="AG31" i="3" s="1"/>
  <c r="R6" i="2"/>
  <c r="P6" i="2"/>
  <c r="Q6" i="2" s="1"/>
  <c r="S6" i="2" s="1"/>
  <c r="P10" i="7"/>
  <c r="P10" i="5"/>
  <c r="R10" i="4"/>
  <c r="P10" i="4"/>
  <c r="R10" i="3"/>
  <c r="P10" i="3"/>
  <c r="AI31" i="2" l="1"/>
  <c r="AH31" i="2"/>
  <c r="AJ31" i="2"/>
  <c r="AA32" i="2"/>
  <c r="Y33" i="2"/>
  <c r="Z33" i="2" s="1"/>
  <c r="AB32" i="2"/>
  <c r="AC32" i="2" s="1"/>
  <c r="AF32" i="2" s="1"/>
  <c r="AG32" i="2" s="1" a="1"/>
  <c r="AG32" i="2" s="1"/>
  <c r="Y33" i="6"/>
  <c r="Z33" i="6" s="1"/>
  <c r="AA33" i="6" s="1"/>
  <c r="AB32" i="6"/>
  <c r="AC32" i="6" s="1"/>
  <c r="AF32" i="6" s="1"/>
  <c r="AG32" i="6" s="1" a="1"/>
  <c r="AG32" i="6" s="1"/>
  <c r="AJ31" i="6"/>
  <c r="AH31" i="6"/>
  <c r="AI31" i="6"/>
  <c r="Y33" i="7"/>
  <c r="Z33" i="7" s="1"/>
  <c r="AA33" i="7" s="1"/>
  <c r="AB32" i="7"/>
  <c r="AC32" i="7" s="1"/>
  <c r="AF32" i="7" s="1"/>
  <c r="AG32" i="7" s="1" a="1"/>
  <c r="AG32" i="7" s="1"/>
  <c r="AJ31" i="7"/>
  <c r="AI31" i="7"/>
  <c r="AH31" i="7"/>
  <c r="Y33" i="5"/>
  <c r="Z33" i="5" s="1"/>
  <c r="AA33" i="5" s="1"/>
  <c r="AB32" i="5"/>
  <c r="AC32" i="5" s="1"/>
  <c r="AF32" i="5" s="1"/>
  <c r="AG32" i="5" s="1" a="1"/>
  <c r="AG32" i="5" s="1"/>
  <c r="AJ31" i="5"/>
  <c r="AI31" i="5"/>
  <c r="AH31" i="5"/>
  <c r="AB33" i="4"/>
  <c r="AC33" i="4" s="1"/>
  <c r="AF33" i="4" s="1"/>
  <c r="AG33" i="4" s="1" a="1"/>
  <c r="AG33" i="4" s="1"/>
  <c r="Y34" i="4"/>
  <c r="Z34" i="4" s="1"/>
  <c r="AA34" i="4" s="1"/>
  <c r="AI32" i="4"/>
  <c r="AH32" i="4"/>
  <c r="AJ32" i="4"/>
  <c r="AH31" i="3"/>
  <c r="AJ31" i="3"/>
  <c r="AI31" i="3"/>
  <c r="Y33" i="3"/>
  <c r="Z33" i="3" s="1"/>
  <c r="AA33" i="3" s="1"/>
  <c r="AB32" i="3"/>
  <c r="AC32" i="3" s="1"/>
  <c r="AF32" i="3" s="1"/>
  <c r="AG32" i="3" s="1" a="1"/>
  <c r="AG32" i="3" s="1"/>
  <c r="R7" i="2"/>
  <c r="P7" i="2"/>
  <c r="Q7" i="2" s="1"/>
  <c r="S7" i="2" s="1"/>
  <c r="AJ32" i="2" l="1"/>
  <c r="AH32" i="2"/>
  <c r="AI32" i="2"/>
  <c r="AB33" i="2"/>
  <c r="AC33" i="2" s="1"/>
  <c r="AF33" i="2" s="1"/>
  <c r="AG33" i="2" s="1" a="1"/>
  <c r="AG33" i="2" s="1"/>
  <c r="AA33" i="2"/>
  <c r="Y34" i="2"/>
  <c r="Z34" i="2" s="1"/>
  <c r="AH32" i="6"/>
  <c r="AJ32" i="6"/>
  <c r="AI32" i="6"/>
  <c r="AB33" i="6"/>
  <c r="AC33" i="6" s="1"/>
  <c r="AF33" i="6" s="1"/>
  <c r="AG33" i="6" s="1" a="1"/>
  <c r="AG33" i="6" s="1"/>
  <c r="Y34" i="6"/>
  <c r="Z34" i="6" s="1"/>
  <c r="AA34" i="6" s="1"/>
  <c r="AH32" i="7"/>
  <c r="AJ32" i="7"/>
  <c r="AI32" i="7"/>
  <c r="AB33" i="7"/>
  <c r="AC33" i="7" s="1"/>
  <c r="AF33" i="7" s="1"/>
  <c r="AG33" i="7" s="1" a="1"/>
  <c r="AG33" i="7" s="1"/>
  <c r="Y34" i="7"/>
  <c r="Z34" i="7" s="1"/>
  <c r="AA34" i="7" s="1"/>
  <c r="AI32" i="5"/>
  <c r="AH32" i="5"/>
  <c r="AJ32" i="5"/>
  <c r="AB33" i="5"/>
  <c r="AC33" i="5" s="1"/>
  <c r="AF33" i="5" s="1"/>
  <c r="AG33" i="5" s="1" a="1"/>
  <c r="AG33" i="5" s="1"/>
  <c r="Y34" i="5"/>
  <c r="Z34" i="5" s="1"/>
  <c r="AA34" i="5" s="1"/>
  <c r="AJ33" i="4"/>
  <c r="AI33" i="4"/>
  <c r="AH33" i="4"/>
  <c r="Y35" i="4"/>
  <c r="Z35" i="4" s="1"/>
  <c r="AA35" i="4" s="1"/>
  <c r="AB34" i="4"/>
  <c r="AC34" i="4" s="1"/>
  <c r="AF34" i="4" s="1"/>
  <c r="AG34" i="4" s="1" a="1"/>
  <c r="AG34" i="4" s="1"/>
  <c r="Y34" i="3"/>
  <c r="Z34" i="3" s="1"/>
  <c r="AA34" i="3" s="1"/>
  <c r="AB33" i="3"/>
  <c r="AC33" i="3" s="1"/>
  <c r="AF33" i="3" s="1"/>
  <c r="AG33" i="3" s="1" a="1"/>
  <c r="AG33" i="3" s="1"/>
  <c r="AI32" i="3"/>
  <c r="AH32" i="3"/>
  <c r="AJ32" i="3"/>
  <c r="R8" i="2"/>
  <c r="P8" i="2"/>
  <c r="Q8" i="2" s="1"/>
  <c r="S8" i="2" s="1"/>
  <c r="AB34" i="2" l="1"/>
  <c r="AC34" i="2" s="1"/>
  <c r="AF34" i="2" s="1"/>
  <c r="AG34" i="2" s="1" a="1"/>
  <c r="AG34" i="2" s="1"/>
  <c r="AA34" i="2"/>
  <c r="Y35" i="2"/>
  <c r="Z35" i="2" s="1"/>
  <c r="AJ33" i="2"/>
  <c r="AH33" i="2"/>
  <c r="AI33" i="2"/>
  <c r="AB34" i="6"/>
  <c r="AC34" i="6" s="1"/>
  <c r="AF34" i="6" s="1"/>
  <c r="AG34" i="6" s="1" a="1"/>
  <c r="AG34" i="6" s="1"/>
  <c r="Y35" i="6"/>
  <c r="Z35" i="6" s="1"/>
  <c r="AA35" i="6" s="1"/>
  <c r="AJ33" i="6"/>
  <c r="AI33" i="6"/>
  <c r="AH33" i="6"/>
  <c r="Y35" i="7"/>
  <c r="Z35" i="7" s="1"/>
  <c r="AA35" i="7" s="1"/>
  <c r="AB34" i="7"/>
  <c r="AC34" i="7" s="1"/>
  <c r="AF34" i="7" s="1"/>
  <c r="AG34" i="7" s="1" a="1"/>
  <c r="AG34" i="7" s="1"/>
  <c r="AJ33" i="7"/>
  <c r="AI33" i="7"/>
  <c r="AH33" i="7"/>
  <c r="Y35" i="5"/>
  <c r="Z35" i="5" s="1"/>
  <c r="AA35" i="5" s="1"/>
  <c r="AB34" i="5"/>
  <c r="AC34" i="5" s="1"/>
  <c r="AF34" i="5" s="1"/>
  <c r="AG34" i="5" s="1" a="1"/>
  <c r="AG34" i="5" s="1"/>
  <c r="AJ33" i="5"/>
  <c r="AI33" i="5"/>
  <c r="AH33" i="5"/>
  <c r="AI34" i="4"/>
  <c r="AH34" i="4"/>
  <c r="AJ34" i="4"/>
  <c r="AB35" i="4"/>
  <c r="AC35" i="4" s="1"/>
  <c r="AF35" i="4" s="1"/>
  <c r="AG35" i="4" s="1" a="1"/>
  <c r="AG35" i="4" s="1"/>
  <c r="Y36" i="4"/>
  <c r="Z36" i="4" s="1"/>
  <c r="AA36" i="4" s="1"/>
  <c r="AJ33" i="3"/>
  <c r="AI33" i="3"/>
  <c r="AH33" i="3"/>
  <c r="Y35" i="3"/>
  <c r="Z35" i="3" s="1"/>
  <c r="AA35" i="3" s="1"/>
  <c r="AB34" i="3"/>
  <c r="AC34" i="3" s="1"/>
  <c r="AF34" i="3" s="1"/>
  <c r="AG34" i="3" s="1" a="1"/>
  <c r="AG34" i="3" s="1"/>
  <c r="R9" i="2"/>
  <c r="P9" i="2"/>
  <c r="Q9" i="2" s="1"/>
  <c r="S9" i="2" s="1"/>
  <c r="Y36" i="2" l="1"/>
  <c r="Z36" i="2" s="1"/>
  <c r="AA35" i="2"/>
  <c r="AB35" i="2"/>
  <c r="AC35" i="2" s="1"/>
  <c r="AF35" i="2" s="1"/>
  <c r="AG35" i="2" s="1" a="1"/>
  <c r="AG35" i="2" s="1"/>
  <c r="AJ34" i="2"/>
  <c r="AH34" i="2"/>
  <c r="AI34" i="2"/>
  <c r="AB35" i="6"/>
  <c r="AC35" i="6" s="1"/>
  <c r="AF35" i="6" s="1"/>
  <c r="AG35" i="6" s="1" a="1"/>
  <c r="AG35" i="6" s="1"/>
  <c r="Y36" i="6"/>
  <c r="Z36" i="6" s="1"/>
  <c r="AA36" i="6" s="1"/>
  <c r="AH34" i="6"/>
  <c r="AI34" i="6"/>
  <c r="AJ34" i="6"/>
  <c r="AH34" i="7"/>
  <c r="AI34" i="7"/>
  <c r="AJ34" i="7"/>
  <c r="AB35" i="7"/>
  <c r="AC35" i="7" s="1"/>
  <c r="AF35" i="7" s="1"/>
  <c r="AG35" i="7" s="1" a="1"/>
  <c r="AG35" i="7" s="1"/>
  <c r="Y36" i="7"/>
  <c r="Z36" i="7" s="1"/>
  <c r="AA36" i="7" s="1"/>
  <c r="AI34" i="5"/>
  <c r="AH34" i="5"/>
  <c r="AJ34" i="5"/>
  <c r="AB35" i="5"/>
  <c r="AC35" i="5" s="1"/>
  <c r="AF35" i="5" s="1"/>
  <c r="AG35" i="5" s="1" a="1"/>
  <c r="AG35" i="5" s="1"/>
  <c r="Y36" i="5"/>
  <c r="Z36" i="5" s="1"/>
  <c r="AA36" i="5" s="1"/>
  <c r="AJ35" i="4"/>
  <c r="AI35" i="4"/>
  <c r="AH35" i="4"/>
  <c r="Y37" i="4"/>
  <c r="Z37" i="4" s="1"/>
  <c r="AA37" i="4" s="1"/>
  <c r="AB36" i="4"/>
  <c r="AC36" i="4" s="1"/>
  <c r="AF36" i="4" s="1"/>
  <c r="AG36" i="4" s="1" a="1"/>
  <c r="AG36" i="4" s="1"/>
  <c r="AI34" i="3"/>
  <c r="AJ34" i="3"/>
  <c r="AH34" i="3"/>
  <c r="AB35" i="3"/>
  <c r="AC35" i="3" s="1"/>
  <c r="AF35" i="3" s="1"/>
  <c r="AG35" i="3" s="1" a="1"/>
  <c r="AG35" i="3" s="1"/>
  <c r="Y36" i="3"/>
  <c r="Z36" i="3" s="1"/>
  <c r="AA36" i="3" s="1"/>
  <c r="R10" i="2"/>
  <c r="P10" i="2"/>
  <c r="Q10" i="2" s="1"/>
  <c r="S10" i="2" s="1"/>
  <c r="AI35" i="2" l="1"/>
  <c r="AH35" i="2"/>
  <c r="AJ35" i="2"/>
  <c r="AA36" i="2"/>
  <c r="AB36" i="2"/>
  <c r="AC36" i="2" s="1"/>
  <c r="AF36" i="2" s="1"/>
  <c r="AG36" i="2" s="1" a="1"/>
  <c r="AG36" i="2" s="1"/>
  <c r="Y37" i="2"/>
  <c r="Z37" i="2" s="1"/>
  <c r="Y37" i="6"/>
  <c r="Z37" i="6" s="1"/>
  <c r="AA37" i="6" s="1"/>
  <c r="AB36" i="6"/>
  <c r="AC36" i="6" s="1"/>
  <c r="AF36" i="6" s="1"/>
  <c r="AG36" i="6" s="1" a="1"/>
  <c r="AG36" i="6" s="1"/>
  <c r="AH35" i="6"/>
  <c r="AI35" i="6"/>
  <c r="AJ35" i="6"/>
  <c r="AJ35" i="7"/>
  <c r="AH35" i="7"/>
  <c r="AI35" i="7"/>
  <c r="Y37" i="7"/>
  <c r="Z37" i="7" s="1"/>
  <c r="AA37" i="7" s="1"/>
  <c r="AB36" i="7"/>
  <c r="AC36" i="7" s="1"/>
  <c r="AF36" i="7" s="1"/>
  <c r="AG36" i="7" s="1" a="1"/>
  <c r="AG36" i="7" s="1"/>
  <c r="AJ35" i="5"/>
  <c r="AI35" i="5"/>
  <c r="AH35" i="5"/>
  <c r="Y37" i="5"/>
  <c r="Z37" i="5" s="1"/>
  <c r="AA37" i="5" s="1"/>
  <c r="AB36" i="5"/>
  <c r="AC36" i="5" s="1"/>
  <c r="AF36" i="5" s="1"/>
  <c r="AG36" i="5" s="1" a="1"/>
  <c r="AG36" i="5" s="1"/>
  <c r="AI36" i="4"/>
  <c r="AH36" i="4"/>
  <c r="AJ36" i="4"/>
  <c r="AB37" i="4"/>
  <c r="AC37" i="4" s="1"/>
  <c r="AF37" i="4" s="1"/>
  <c r="AG37" i="4" s="1" a="1"/>
  <c r="AG37" i="4" s="1"/>
  <c r="Y38" i="4"/>
  <c r="Z38" i="4" s="1"/>
  <c r="AA38" i="4" s="1"/>
  <c r="AJ35" i="3"/>
  <c r="AI35" i="3"/>
  <c r="AH35" i="3"/>
  <c r="Y37" i="3"/>
  <c r="Z37" i="3" s="1"/>
  <c r="AA37" i="3" s="1"/>
  <c r="AB36" i="3"/>
  <c r="AC36" i="3" s="1"/>
  <c r="AF36" i="3" s="1"/>
  <c r="AG36" i="3" s="1" a="1"/>
  <c r="AG36" i="3" s="1"/>
  <c r="AB37" i="2" l="1"/>
  <c r="AC37" i="2" s="1"/>
  <c r="AF37" i="2" s="1"/>
  <c r="AG37" i="2" s="1" a="1"/>
  <c r="AG37" i="2" s="1"/>
  <c r="Y38" i="2"/>
  <c r="Z38" i="2" s="1"/>
  <c r="AA37" i="2"/>
  <c r="AH36" i="2"/>
  <c r="AI36" i="2"/>
  <c r="AJ36" i="2"/>
  <c r="AH36" i="6"/>
  <c r="AJ36" i="6"/>
  <c r="AI36" i="6"/>
  <c r="Y38" i="6"/>
  <c r="Z38" i="6" s="1"/>
  <c r="AA38" i="6" s="1"/>
  <c r="AB37" i="6"/>
  <c r="AC37" i="6" s="1"/>
  <c r="AF37" i="6" s="1"/>
  <c r="AG37" i="6" s="1" a="1"/>
  <c r="AG37" i="6" s="1"/>
  <c r="AH36" i="7"/>
  <c r="AJ36" i="7"/>
  <c r="AI36" i="7"/>
  <c r="AB37" i="7"/>
  <c r="AC37" i="7" s="1"/>
  <c r="AF37" i="7" s="1"/>
  <c r="AG37" i="7" s="1" a="1"/>
  <c r="AG37" i="7" s="1"/>
  <c r="Y38" i="7"/>
  <c r="Z38" i="7" s="1"/>
  <c r="AA38" i="7" s="1"/>
  <c r="AB37" i="5"/>
  <c r="AC37" i="5" s="1"/>
  <c r="AF37" i="5" s="1"/>
  <c r="AG37" i="5" s="1" a="1"/>
  <c r="AG37" i="5" s="1"/>
  <c r="Y38" i="5"/>
  <c r="Z38" i="5" s="1"/>
  <c r="AA38" i="5" s="1"/>
  <c r="AI36" i="5"/>
  <c r="AH36" i="5"/>
  <c r="AJ36" i="5"/>
  <c r="Y39" i="4"/>
  <c r="Z39" i="4" s="1"/>
  <c r="AA39" i="4" s="1"/>
  <c r="AB38" i="4"/>
  <c r="AC38" i="4" s="1"/>
  <c r="AF38" i="4" s="1"/>
  <c r="AG38" i="4" s="1" a="1"/>
  <c r="AG38" i="4" s="1"/>
  <c r="AJ37" i="4"/>
  <c r="AI37" i="4"/>
  <c r="AH37" i="4"/>
  <c r="AJ36" i="3"/>
  <c r="AI36" i="3"/>
  <c r="AH36" i="3"/>
  <c r="Y38" i="3"/>
  <c r="Z38" i="3" s="1"/>
  <c r="AA38" i="3" s="1"/>
  <c r="AB37" i="3"/>
  <c r="AC37" i="3" s="1"/>
  <c r="AF37" i="3" s="1"/>
  <c r="AG37" i="3" s="1" a="1"/>
  <c r="AG37" i="3" s="1"/>
  <c r="AB38" i="2" l="1"/>
  <c r="AC38" i="2" s="1"/>
  <c r="AF38" i="2" s="1"/>
  <c r="AG38" i="2" s="1" a="1"/>
  <c r="AG38" i="2" s="1"/>
  <c r="Y39" i="2"/>
  <c r="Z39" i="2" s="1"/>
  <c r="AA38" i="2"/>
  <c r="AJ37" i="2"/>
  <c r="AI37" i="2"/>
  <c r="AH37" i="2"/>
  <c r="AI37" i="6"/>
  <c r="AJ37" i="6"/>
  <c r="AH37" i="6"/>
  <c r="AB38" i="6"/>
  <c r="AC38" i="6" s="1"/>
  <c r="AF38" i="6" s="1"/>
  <c r="AG38" i="6" s="1" a="1"/>
  <c r="AG38" i="6" s="1"/>
  <c r="Y39" i="6"/>
  <c r="Z39" i="6" s="1"/>
  <c r="AA39" i="6" s="1"/>
  <c r="AJ37" i="7"/>
  <c r="AI37" i="7"/>
  <c r="AH37" i="7"/>
  <c r="Y39" i="7"/>
  <c r="Z39" i="7" s="1"/>
  <c r="AA39" i="7" s="1"/>
  <c r="AB38" i="7"/>
  <c r="AC38" i="7" s="1"/>
  <c r="AF38" i="7" s="1"/>
  <c r="AG38" i="7" s="1" a="1"/>
  <c r="AG38" i="7" s="1"/>
  <c r="Y39" i="5"/>
  <c r="Z39" i="5" s="1"/>
  <c r="AA39" i="5" s="1"/>
  <c r="AB38" i="5"/>
  <c r="AC38" i="5" s="1"/>
  <c r="AF38" i="5" s="1"/>
  <c r="AG38" i="5" s="1" a="1"/>
  <c r="AG38" i="5" s="1"/>
  <c r="AJ37" i="5"/>
  <c r="AI37" i="5"/>
  <c r="AH37" i="5"/>
  <c r="AI38" i="4"/>
  <c r="AH38" i="4"/>
  <c r="AJ38" i="4"/>
  <c r="AB39" i="4"/>
  <c r="AC39" i="4" s="1"/>
  <c r="AF39" i="4" s="1"/>
  <c r="AG39" i="4" s="1" a="1"/>
  <c r="AG39" i="4" s="1"/>
  <c r="Y40" i="4"/>
  <c r="Z40" i="4" s="1"/>
  <c r="AA40" i="4" s="1"/>
  <c r="AH37" i="3"/>
  <c r="AJ37" i="3"/>
  <c r="AI37" i="3"/>
  <c r="AB38" i="3"/>
  <c r="AC38" i="3" s="1"/>
  <c r="AF38" i="3" s="1"/>
  <c r="AG38" i="3" s="1" a="1"/>
  <c r="AG38" i="3" s="1"/>
  <c r="Y39" i="3"/>
  <c r="Z39" i="3" s="1"/>
  <c r="AA39" i="3" s="1"/>
  <c r="Y40" i="2" l="1"/>
  <c r="Z40" i="2" s="1"/>
  <c r="AA39" i="2"/>
  <c r="AB39" i="2"/>
  <c r="AC39" i="2" s="1"/>
  <c r="AF39" i="2" s="1"/>
  <c r="AG39" i="2" s="1" a="1"/>
  <c r="AG39" i="2" s="1"/>
  <c r="AI38" i="2"/>
  <c r="AJ38" i="2"/>
  <c r="AH38" i="2"/>
  <c r="AB39" i="6"/>
  <c r="AC39" i="6" s="1"/>
  <c r="AF39" i="6" s="1"/>
  <c r="AG39" i="6" s="1" a="1"/>
  <c r="AG39" i="6" s="1"/>
  <c r="Y40" i="6"/>
  <c r="Z40" i="6" s="1"/>
  <c r="AA40" i="6" s="1"/>
  <c r="AJ38" i="6"/>
  <c r="AI38" i="6"/>
  <c r="AH38" i="6"/>
  <c r="AH38" i="7"/>
  <c r="AJ38" i="7"/>
  <c r="AI38" i="7"/>
  <c r="AB39" i="7"/>
  <c r="AC39" i="7" s="1"/>
  <c r="AF39" i="7" s="1"/>
  <c r="AG39" i="7" s="1" a="1"/>
  <c r="AG39" i="7" s="1"/>
  <c r="Y40" i="7"/>
  <c r="Z40" i="7" s="1"/>
  <c r="AA40" i="7" s="1"/>
  <c r="AJ38" i="5"/>
  <c r="AH38" i="5"/>
  <c r="AI38" i="5"/>
  <c r="AB39" i="5"/>
  <c r="AC39" i="5" s="1"/>
  <c r="AF39" i="5" s="1"/>
  <c r="AG39" i="5" s="1" a="1"/>
  <c r="AG39" i="5" s="1"/>
  <c r="Y40" i="5"/>
  <c r="Z40" i="5" s="1"/>
  <c r="AA40" i="5" s="1"/>
  <c r="Y41" i="4"/>
  <c r="Z41" i="4" s="1"/>
  <c r="AA41" i="4" s="1"/>
  <c r="AB40" i="4"/>
  <c r="AC40" i="4" s="1"/>
  <c r="AF40" i="4" s="1"/>
  <c r="AG40" i="4" s="1" a="1"/>
  <c r="AG40" i="4" s="1"/>
  <c r="AJ39" i="4"/>
  <c r="AI39" i="4"/>
  <c r="AH39" i="4"/>
  <c r="Y40" i="3"/>
  <c r="Z40" i="3" s="1"/>
  <c r="AA40" i="3" s="1"/>
  <c r="AB39" i="3"/>
  <c r="AC39" i="3" s="1"/>
  <c r="AF39" i="3" s="1"/>
  <c r="AG39" i="3" s="1" a="1"/>
  <c r="AG39" i="3" s="1"/>
  <c r="AJ38" i="3"/>
  <c r="AI38" i="3"/>
  <c r="AH38" i="3"/>
  <c r="AH39" i="2" l="1"/>
  <c r="AJ39" i="2"/>
  <c r="AI39" i="2"/>
  <c r="AA40" i="2"/>
  <c r="AB40" i="2"/>
  <c r="AC40" i="2" s="1"/>
  <c r="AF40" i="2" s="1"/>
  <c r="AG40" i="2" s="1" a="1"/>
  <c r="AG40" i="2" s="1"/>
  <c r="Y41" i="2"/>
  <c r="Z41" i="2" s="1"/>
  <c r="Y41" i="6"/>
  <c r="Z41" i="6" s="1"/>
  <c r="AA41" i="6" s="1"/>
  <c r="AB40" i="6"/>
  <c r="AC40" i="6" s="1"/>
  <c r="AF40" i="6" s="1"/>
  <c r="AG40" i="6" s="1" a="1"/>
  <c r="AG40" i="6" s="1"/>
  <c r="AJ39" i="6"/>
  <c r="AH39" i="6"/>
  <c r="AI39" i="6"/>
  <c r="Y41" i="7"/>
  <c r="Z41" i="7" s="1"/>
  <c r="AA41" i="7" s="1"/>
  <c r="AB40" i="7"/>
  <c r="AC40" i="7" s="1"/>
  <c r="AF40" i="7" s="1"/>
  <c r="AG40" i="7" s="1" a="1"/>
  <c r="AG40" i="7" s="1"/>
  <c r="AJ39" i="7"/>
  <c r="AH39" i="7"/>
  <c r="AI39" i="7"/>
  <c r="Y41" i="5"/>
  <c r="Z41" i="5" s="1"/>
  <c r="AA41" i="5" s="1"/>
  <c r="AB40" i="5"/>
  <c r="AC40" i="5" s="1"/>
  <c r="AF40" i="5" s="1"/>
  <c r="AG40" i="5" s="1" a="1"/>
  <c r="AG40" i="5" s="1"/>
  <c r="AJ39" i="5"/>
  <c r="AI39" i="5"/>
  <c r="AH39" i="5"/>
  <c r="AI40" i="4"/>
  <c r="AH40" i="4"/>
  <c r="AJ40" i="4"/>
  <c r="AB41" i="4"/>
  <c r="AC41" i="4" s="1"/>
  <c r="AF41" i="4" s="1"/>
  <c r="AG41" i="4" s="1" a="1"/>
  <c r="AG41" i="4" s="1"/>
  <c r="Y42" i="4"/>
  <c r="Z42" i="4" s="1"/>
  <c r="AA42" i="4" s="1"/>
  <c r="AH39" i="3"/>
  <c r="AJ39" i="3"/>
  <c r="AI39" i="3"/>
  <c r="Y41" i="3"/>
  <c r="Z41" i="3" s="1"/>
  <c r="AA41" i="3" s="1"/>
  <c r="AB40" i="3"/>
  <c r="AC40" i="3" s="1"/>
  <c r="AF40" i="3" s="1"/>
  <c r="AG40" i="3" s="1" a="1"/>
  <c r="AG40" i="3" s="1"/>
  <c r="AH40" i="2" l="1"/>
  <c r="AJ40" i="2"/>
  <c r="AI40" i="2"/>
  <c r="AB41" i="2"/>
  <c r="AC41" i="2" s="1"/>
  <c r="AF41" i="2" s="1"/>
  <c r="AG41" i="2" s="1" a="1"/>
  <c r="AG41" i="2" s="1"/>
  <c r="AA41" i="2"/>
  <c r="Y42" i="2"/>
  <c r="Z42" i="2" s="1"/>
  <c r="AH40" i="6"/>
  <c r="AI40" i="6"/>
  <c r="AJ40" i="6"/>
  <c r="AB41" i="6"/>
  <c r="AC41" i="6" s="1"/>
  <c r="AF41" i="6" s="1"/>
  <c r="AG41" i="6" s="1" a="1"/>
  <c r="AG41" i="6" s="1"/>
  <c r="Y42" i="6"/>
  <c r="Z42" i="6" s="1"/>
  <c r="AA42" i="6" s="1"/>
  <c r="AB41" i="7"/>
  <c r="AC41" i="7" s="1"/>
  <c r="AF41" i="7" s="1"/>
  <c r="AG41" i="7" s="1" a="1"/>
  <c r="AG41" i="7" s="1"/>
  <c r="Y42" i="7"/>
  <c r="Z42" i="7" s="1"/>
  <c r="AA42" i="7" s="1"/>
  <c r="AH40" i="7"/>
  <c r="AJ40" i="7"/>
  <c r="AI40" i="7"/>
  <c r="AH40" i="5"/>
  <c r="AJ40" i="5"/>
  <c r="AI40" i="5"/>
  <c r="AB41" i="5"/>
  <c r="AC41" i="5" s="1"/>
  <c r="AF41" i="5" s="1"/>
  <c r="AG41" i="5" s="1" a="1"/>
  <c r="AG41" i="5" s="1"/>
  <c r="Y42" i="5"/>
  <c r="Z42" i="5" s="1"/>
  <c r="AA42" i="5" s="1"/>
  <c r="Y43" i="4"/>
  <c r="Z43" i="4" s="1"/>
  <c r="AA43" i="4" s="1"/>
  <c r="AB42" i="4"/>
  <c r="AC42" i="4" s="1"/>
  <c r="AF42" i="4" s="1"/>
  <c r="AG42" i="4" s="1" a="1"/>
  <c r="AG42" i="4" s="1"/>
  <c r="AJ41" i="4"/>
  <c r="AI41" i="4"/>
  <c r="AH41" i="4"/>
  <c r="AI40" i="3"/>
  <c r="AH40" i="3"/>
  <c r="AJ40" i="3"/>
  <c r="Y42" i="3"/>
  <c r="Z42" i="3" s="1"/>
  <c r="AA42" i="3" s="1"/>
  <c r="AB41" i="3"/>
  <c r="AC41" i="3" s="1"/>
  <c r="AF41" i="3" s="1"/>
  <c r="AG41" i="3" s="1" a="1"/>
  <c r="AG41" i="3" s="1"/>
  <c r="AB42" i="2" l="1"/>
  <c r="AC42" i="2" s="1"/>
  <c r="AF42" i="2" s="1"/>
  <c r="AG42" i="2" s="1" a="1"/>
  <c r="AG42" i="2" s="1"/>
  <c r="Y43" i="2"/>
  <c r="Z43" i="2" s="1"/>
  <c r="AA42" i="2"/>
  <c r="AI41" i="2"/>
  <c r="AJ41" i="2"/>
  <c r="AH41" i="2"/>
  <c r="AI41" i="6"/>
  <c r="AH41" i="6"/>
  <c r="AJ41" i="6"/>
  <c r="Y43" i="6"/>
  <c r="Z43" i="6" s="1"/>
  <c r="AA43" i="6" s="1"/>
  <c r="AB42" i="6"/>
  <c r="AC42" i="6" s="1"/>
  <c r="AF42" i="6" s="1"/>
  <c r="AG42" i="6" s="1" a="1"/>
  <c r="AG42" i="6" s="1"/>
  <c r="Y43" i="7"/>
  <c r="Z43" i="7" s="1"/>
  <c r="AA43" i="7" s="1"/>
  <c r="AB42" i="7"/>
  <c r="AC42" i="7" s="1"/>
  <c r="AF42" i="7" s="1"/>
  <c r="AG42" i="7" s="1" a="1"/>
  <c r="AG42" i="7" s="1"/>
  <c r="AJ41" i="7"/>
  <c r="AH41" i="7"/>
  <c r="AI41" i="7"/>
  <c r="AJ41" i="5"/>
  <c r="AI41" i="5"/>
  <c r="AH41" i="5"/>
  <c r="Y43" i="5"/>
  <c r="Z43" i="5" s="1"/>
  <c r="AA43" i="5" s="1"/>
  <c r="AB42" i="5"/>
  <c r="AC42" i="5" s="1"/>
  <c r="AF42" i="5" s="1"/>
  <c r="AG42" i="5" s="1" a="1"/>
  <c r="AG42" i="5" s="1"/>
  <c r="AI42" i="4"/>
  <c r="AH42" i="4"/>
  <c r="AJ42" i="4"/>
  <c r="AB43" i="4"/>
  <c r="AC43" i="4" s="1"/>
  <c r="AF43" i="4" s="1"/>
  <c r="AG43" i="4" s="1" a="1"/>
  <c r="AG43" i="4" s="1"/>
  <c r="Y44" i="4"/>
  <c r="Z44" i="4" s="1"/>
  <c r="AA44" i="4" s="1"/>
  <c r="Y43" i="3"/>
  <c r="Z43" i="3" s="1"/>
  <c r="AA43" i="3" s="1"/>
  <c r="AB42" i="3"/>
  <c r="AC42" i="3" s="1"/>
  <c r="AF42" i="3" s="1"/>
  <c r="AG42" i="3" s="1" a="1"/>
  <c r="AG42" i="3" s="1"/>
  <c r="AJ41" i="3"/>
  <c r="AI41" i="3"/>
  <c r="AH41" i="3"/>
  <c r="Y44" i="2" l="1"/>
  <c r="Z44" i="2" s="1"/>
  <c r="AA43" i="2"/>
  <c r="AB43" i="2"/>
  <c r="AC43" i="2" s="1"/>
  <c r="AF43" i="2" s="1"/>
  <c r="AG43" i="2" s="1" a="1"/>
  <c r="AG43" i="2" s="1"/>
  <c r="AI42" i="2"/>
  <c r="AJ42" i="2"/>
  <c r="AH42" i="2"/>
  <c r="AH42" i="6"/>
  <c r="AJ42" i="6"/>
  <c r="AI42" i="6"/>
  <c r="AB43" i="6"/>
  <c r="AC43" i="6" s="1"/>
  <c r="AF43" i="6" s="1"/>
  <c r="AG43" i="6" s="1" a="1"/>
  <c r="AG43" i="6" s="1"/>
  <c r="Y44" i="6"/>
  <c r="Z44" i="6" s="1"/>
  <c r="AA44" i="6" s="1"/>
  <c r="AH42" i="7"/>
  <c r="AJ42" i="7"/>
  <c r="AI42" i="7"/>
  <c r="AB43" i="7"/>
  <c r="AC43" i="7" s="1"/>
  <c r="AF43" i="7" s="1"/>
  <c r="AG43" i="7" s="1" a="1"/>
  <c r="AG43" i="7" s="1"/>
  <c r="Y44" i="7"/>
  <c r="Z44" i="7" s="1"/>
  <c r="AA44" i="7" s="1"/>
  <c r="AB43" i="5"/>
  <c r="AC43" i="5" s="1"/>
  <c r="AF43" i="5" s="1"/>
  <c r="AG43" i="5" s="1" a="1"/>
  <c r="AG43" i="5" s="1"/>
  <c r="Y44" i="5"/>
  <c r="Z44" i="5" s="1"/>
  <c r="AA44" i="5" s="1"/>
  <c r="AI42" i="5"/>
  <c r="AJ42" i="5"/>
  <c r="AH42" i="5"/>
  <c r="Y45" i="4"/>
  <c r="Z45" i="4" s="1"/>
  <c r="AA45" i="4" s="1"/>
  <c r="AB44" i="4"/>
  <c r="AC44" i="4" s="1"/>
  <c r="AF44" i="4" s="1"/>
  <c r="AG44" i="4" s="1" a="1"/>
  <c r="AG44" i="4" s="1"/>
  <c r="AJ43" i="4"/>
  <c r="AI43" i="4"/>
  <c r="AH43" i="4"/>
  <c r="AI42" i="3"/>
  <c r="AJ42" i="3"/>
  <c r="AH42" i="3"/>
  <c r="AB43" i="3"/>
  <c r="AC43" i="3" s="1"/>
  <c r="AF43" i="3" s="1"/>
  <c r="AG43" i="3" s="1" a="1"/>
  <c r="AG43" i="3" s="1"/>
  <c r="Y44" i="3"/>
  <c r="Z44" i="3" s="1"/>
  <c r="AA44" i="3" s="1"/>
  <c r="AJ43" i="2" l="1"/>
  <c r="AI43" i="2"/>
  <c r="AH43" i="2"/>
  <c r="Y45" i="2"/>
  <c r="Z45" i="2" s="1"/>
  <c r="AA44" i="2"/>
  <c r="AB44" i="2"/>
  <c r="AC44" i="2" s="1"/>
  <c r="AF44" i="2" s="1"/>
  <c r="AG44" i="2" s="1" a="1"/>
  <c r="AG44" i="2" s="1"/>
  <c r="Y45" i="6"/>
  <c r="Z45" i="6" s="1"/>
  <c r="AA45" i="6" s="1"/>
  <c r="AB44" i="6"/>
  <c r="AC44" i="6" s="1"/>
  <c r="AF44" i="6" s="1"/>
  <c r="AG44" i="6" s="1" a="1"/>
  <c r="AG44" i="6" s="1"/>
  <c r="AJ43" i="6"/>
  <c r="AH43" i="6"/>
  <c r="AI43" i="6"/>
  <c r="Y45" i="7"/>
  <c r="Z45" i="7" s="1"/>
  <c r="AA45" i="7" s="1"/>
  <c r="AB44" i="7"/>
  <c r="AC44" i="7" s="1"/>
  <c r="AF44" i="7" s="1"/>
  <c r="AG44" i="7" s="1" a="1"/>
  <c r="AG44" i="7" s="1"/>
  <c r="AJ43" i="7"/>
  <c r="AI43" i="7"/>
  <c r="AH43" i="7"/>
  <c r="Y45" i="5"/>
  <c r="Z45" i="5" s="1"/>
  <c r="AA45" i="5" s="1"/>
  <c r="AB44" i="5"/>
  <c r="AC44" i="5" s="1"/>
  <c r="AF44" i="5" s="1"/>
  <c r="AG44" i="5" s="1" a="1"/>
  <c r="AG44" i="5" s="1"/>
  <c r="AJ43" i="5"/>
  <c r="AI43" i="5"/>
  <c r="AH43" i="5"/>
  <c r="AI44" i="4"/>
  <c r="AH44" i="4"/>
  <c r="AJ44" i="4"/>
  <c r="AB45" i="4"/>
  <c r="AC45" i="4" s="1"/>
  <c r="AF45" i="4" s="1"/>
  <c r="AG45" i="4" s="1" a="1"/>
  <c r="AG45" i="4" s="1"/>
  <c r="Y46" i="4"/>
  <c r="Z46" i="4" s="1"/>
  <c r="AA46" i="4" s="1"/>
  <c r="AJ43" i="3"/>
  <c r="AI43" i="3"/>
  <c r="AH43" i="3"/>
  <c r="Y45" i="3"/>
  <c r="Z45" i="3" s="1"/>
  <c r="AA45" i="3" s="1"/>
  <c r="AB44" i="3"/>
  <c r="AC44" i="3" s="1"/>
  <c r="AF44" i="3" s="1"/>
  <c r="AG44" i="3" s="1" a="1"/>
  <c r="AG44" i="3" s="1"/>
  <c r="AI44" i="2" l="1"/>
  <c r="AH44" i="2"/>
  <c r="AJ44" i="2"/>
  <c r="AA45" i="2"/>
  <c r="Y46" i="2"/>
  <c r="Z46" i="2" s="1"/>
  <c r="AB45" i="2"/>
  <c r="AC45" i="2" s="1"/>
  <c r="AF45" i="2" s="1"/>
  <c r="AG45" i="2" s="1" a="1"/>
  <c r="AG45" i="2" s="1"/>
  <c r="AH44" i="6"/>
  <c r="AI44" i="6"/>
  <c r="AJ44" i="6"/>
  <c r="AB45" i="6"/>
  <c r="AC45" i="6" s="1"/>
  <c r="AF45" i="6" s="1"/>
  <c r="AG45" i="6" s="1" a="1"/>
  <c r="AG45" i="6" s="1"/>
  <c r="Y46" i="6"/>
  <c r="Z46" i="6" s="1"/>
  <c r="AA46" i="6" s="1"/>
  <c r="AH44" i="7"/>
  <c r="AI44" i="7"/>
  <c r="AJ44" i="7"/>
  <c r="AB45" i="7"/>
  <c r="AC45" i="7" s="1"/>
  <c r="AF45" i="7" s="1"/>
  <c r="AG45" i="7" s="1" a="1"/>
  <c r="AG45" i="7" s="1"/>
  <c r="Y46" i="7"/>
  <c r="Z46" i="7" s="1"/>
  <c r="AA46" i="7" s="1"/>
  <c r="AI44" i="5"/>
  <c r="AJ44" i="5"/>
  <c r="AH44" i="5"/>
  <c r="AB45" i="5"/>
  <c r="AC45" i="5" s="1"/>
  <c r="AF45" i="5" s="1"/>
  <c r="AG45" i="5" s="1" a="1"/>
  <c r="AG45" i="5" s="1"/>
  <c r="Y46" i="5"/>
  <c r="Z46" i="5" s="1"/>
  <c r="AA46" i="5" s="1"/>
  <c r="Y47" i="4"/>
  <c r="Z47" i="4" s="1"/>
  <c r="AA47" i="4" s="1"/>
  <c r="AB46" i="4"/>
  <c r="AC46" i="4" s="1"/>
  <c r="AF46" i="4" s="1"/>
  <c r="AG46" i="4" s="1" a="1"/>
  <c r="AG46" i="4" s="1"/>
  <c r="AJ45" i="4"/>
  <c r="AI45" i="4"/>
  <c r="AH45" i="4"/>
  <c r="AJ44" i="3"/>
  <c r="AI44" i="3"/>
  <c r="AH44" i="3"/>
  <c r="Y46" i="3"/>
  <c r="Z46" i="3" s="1"/>
  <c r="AA46" i="3" s="1"/>
  <c r="AB45" i="3"/>
  <c r="AC45" i="3" s="1"/>
  <c r="AF45" i="3" s="1"/>
  <c r="AG45" i="3" s="1" a="1"/>
  <c r="AG45" i="3" s="1"/>
  <c r="AH45" i="2" l="1"/>
  <c r="AI45" i="2"/>
  <c r="AJ45" i="2"/>
  <c r="AA46" i="2"/>
  <c r="AB46" i="2"/>
  <c r="AC46" i="2" s="1"/>
  <c r="AF46" i="2" s="1"/>
  <c r="AG46" i="2" s="1" a="1"/>
  <c r="AG46" i="2" s="1"/>
  <c r="Y47" i="2"/>
  <c r="Z47" i="2" s="1"/>
  <c r="Y47" i="6"/>
  <c r="Z47" i="6" s="1"/>
  <c r="AA47" i="6" s="1"/>
  <c r="AB46" i="6"/>
  <c r="AC46" i="6" s="1"/>
  <c r="AF46" i="6" s="1"/>
  <c r="AG46" i="6" s="1" a="1"/>
  <c r="AG46" i="6" s="1"/>
  <c r="AJ45" i="6"/>
  <c r="AH45" i="6"/>
  <c r="AI45" i="6"/>
  <c r="AJ45" i="7"/>
  <c r="AH45" i="7"/>
  <c r="AI45" i="7"/>
  <c r="Y47" i="7"/>
  <c r="Z47" i="7" s="1"/>
  <c r="AA47" i="7" s="1"/>
  <c r="AB46" i="7"/>
  <c r="AC46" i="7" s="1"/>
  <c r="AF46" i="7" s="1"/>
  <c r="AG46" i="7" s="1" a="1"/>
  <c r="AG46" i="7" s="1"/>
  <c r="AJ45" i="5"/>
  <c r="AI45" i="5"/>
  <c r="AH45" i="5"/>
  <c r="Y47" i="5"/>
  <c r="Z47" i="5" s="1"/>
  <c r="AA47" i="5" s="1"/>
  <c r="AB46" i="5"/>
  <c r="AC46" i="5" s="1"/>
  <c r="AF46" i="5" s="1"/>
  <c r="AG46" i="5" s="1" a="1"/>
  <c r="AG46" i="5" s="1"/>
  <c r="AI46" i="4"/>
  <c r="AH46" i="4"/>
  <c r="AJ46" i="4"/>
  <c r="AB47" i="4"/>
  <c r="AC47" i="4" s="1"/>
  <c r="AF47" i="4" s="1"/>
  <c r="AG47" i="4" s="1" a="1"/>
  <c r="AG47" i="4" s="1"/>
  <c r="Y48" i="4"/>
  <c r="Z48" i="4" s="1"/>
  <c r="AA48" i="4" s="1"/>
  <c r="AH45" i="3"/>
  <c r="AI45" i="3"/>
  <c r="AJ45" i="3"/>
  <c r="AB46" i="3"/>
  <c r="AC46" i="3" s="1"/>
  <c r="AF46" i="3" s="1"/>
  <c r="AG46" i="3" s="1" a="1"/>
  <c r="AG46" i="3" s="1"/>
  <c r="Y47" i="3"/>
  <c r="Z47" i="3" s="1"/>
  <c r="AA47" i="3" s="1"/>
  <c r="AB47" i="2" l="1"/>
  <c r="AC47" i="2" s="1"/>
  <c r="AF47" i="2" s="1"/>
  <c r="AG47" i="2" s="1" a="1"/>
  <c r="AG47" i="2" s="1"/>
  <c r="Y48" i="2"/>
  <c r="Z48" i="2" s="1"/>
  <c r="AA47" i="2"/>
  <c r="AH46" i="2"/>
  <c r="AI46" i="2"/>
  <c r="AJ46" i="2"/>
  <c r="AH46" i="6"/>
  <c r="AJ46" i="6"/>
  <c r="AI46" i="6"/>
  <c r="AB47" i="6"/>
  <c r="AC47" i="6" s="1"/>
  <c r="AF47" i="6" s="1"/>
  <c r="AG47" i="6" s="1" a="1"/>
  <c r="AG47" i="6" s="1"/>
  <c r="Y48" i="6"/>
  <c r="Z48" i="6" s="1"/>
  <c r="AA48" i="6" s="1"/>
  <c r="AH46" i="7"/>
  <c r="AJ46" i="7"/>
  <c r="AI46" i="7"/>
  <c r="AB47" i="7"/>
  <c r="AC47" i="7" s="1"/>
  <c r="AF47" i="7" s="1"/>
  <c r="AG47" i="7" s="1" a="1"/>
  <c r="AG47" i="7" s="1"/>
  <c r="Y48" i="7"/>
  <c r="Z48" i="7" s="1"/>
  <c r="AA48" i="7" s="1"/>
  <c r="AB47" i="5"/>
  <c r="AC47" i="5" s="1"/>
  <c r="AF47" i="5" s="1"/>
  <c r="AG47" i="5" s="1" a="1"/>
  <c r="AG47" i="5" s="1"/>
  <c r="Y48" i="5"/>
  <c r="Z48" i="5" s="1"/>
  <c r="AA48" i="5" s="1"/>
  <c r="AJ46" i="5"/>
  <c r="AI46" i="5"/>
  <c r="AH46" i="5"/>
  <c r="AJ47" i="4"/>
  <c r="AI47" i="4"/>
  <c r="AH47" i="4"/>
  <c r="Y49" i="4"/>
  <c r="Z49" i="4" s="1"/>
  <c r="AA49" i="4" s="1"/>
  <c r="AB48" i="4"/>
  <c r="AC48" i="4" s="1"/>
  <c r="AF48" i="4" s="1"/>
  <c r="AG48" i="4" s="1" a="1"/>
  <c r="AG48" i="4" s="1"/>
  <c r="Y48" i="3"/>
  <c r="Z48" i="3" s="1"/>
  <c r="AA48" i="3" s="1"/>
  <c r="AB47" i="3"/>
  <c r="AC47" i="3" s="1"/>
  <c r="AF47" i="3" s="1"/>
  <c r="AG47" i="3" s="1" a="1"/>
  <c r="AG47" i="3" s="1"/>
  <c r="AJ46" i="3"/>
  <c r="AI46" i="3"/>
  <c r="AH46" i="3"/>
  <c r="AA48" i="2" l="1"/>
  <c r="AB48" i="2"/>
  <c r="AC48" i="2" s="1"/>
  <c r="AF48" i="2" s="1"/>
  <c r="AG48" i="2" s="1" a="1"/>
  <c r="AG48" i="2" s="1"/>
  <c r="Y49" i="2"/>
  <c r="Z49" i="2" s="1"/>
  <c r="AJ47" i="2"/>
  <c r="AI47" i="2"/>
  <c r="AH47" i="2"/>
  <c r="Y49" i="6"/>
  <c r="Z49" i="6" s="1"/>
  <c r="AA49" i="6" s="1"/>
  <c r="AB48" i="6"/>
  <c r="AC48" i="6" s="1"/>
  <c r="AF48" i="6" s="1"/>
  <c r="AG48" i="6" s="1" a="1"/>
  <c r="AG48" i="6" s="1"/>
  <c r="AJ47" i="6"/>
  <c r="AI47" i="6"/>
  <c r="AH47" i="6"/>
  <c r="Y49" i="7"/>
  <c r="Z49" i="7" s="1"/>
  <c r="AA49" i="7" s="1"/>
  <c r="AB48" i="7"/>
  <c r="AC48" i="7" s="1"/>
  <c r="AF48" i="7" s="1"/>
  <c r="AG48" i="7" s="1" a="1"/>
  <c r="AG48" i="7" s="1"/>
  <c r="AJ47" i="7"/>
  <c r="AI47" i="7"/>
  <c r="AH47" i="7"/>
  <c r="Y49" i="5"/>
  <c r="Z49" i="5" s="1"/>
  <c r="AA49" i="5" s="1"/>
  <c r="AB48" i="5"/>
  <c r="AC48" i="5" s="1"/>
  <c r="AF48" i="5" s="1"/>
  <c r="AG48" i="5" s="1" a="1"/>
  <c r="AG48" i="5" s="1"/>
  <c r="AJ47" i="5"/>
  <c r="AI47" i="5"/>
  <c r="AH47" i="5"/>
  <c r="AI48" i="4"/>
  <c r="AH48" i="4"/>
  <c r="AJ48" i="4"/>
  <c r="AB49" i="4"/>
  <c r="AC49" i="4" s="1"/>
  <c r="AF49" i="4" s="1"/>
  <c r="AG49" i="4" s="1" a="1"/>
  <c r="AG49" i="4" s="1"/>
  <c r="Y50" i="4"/>
  <c r="Z50" i="4" s="1"/>
  <c r="AA50" i="4" s="1"/>
  <c r="AJ47" i="3"/>
  <c r="AI47" i="3"/>
  <c r="AH47" i="3"/>
  <c r="AB48" i="3"/>
  <c r="AC48" i="3" s="1"/>
  <c r="AF48" i="3" s="1"/>
  <c r="AG48" i="3" s="1" a="1"/>
  <c r="AG48" i="3" s="1"/>
  <c r="Y49" i="3"/>
  <c r="Z49" i="3" s="1"/>
  <c r="AA49" i="3" s="1"/>
  <c r="AA49" i="2" l="1"/>
  <c r="AB49" i="2"/>
  <c r="AC49" i="2" s="1"/>
  <c r="AF49" i="2" s="1"/>
  <c r="AG49" i="2" s="1" a="1"/>
  <c r="AG49" i="2" s="1"/>
  <c r="Y50" i="2"/>
  <c r="Z50" i="2" s="1"/>
  <c r="AJ48" i="2"/>
  <c r="AH48" i="2"/>
  <c r="AI48" i="2"/>
  <c r="AH48" i="6"/>
  <c r="AJ48" i="6"/>
  <c r="AI48" i="6"/>
  <c r="AB49" i="6"/>
  <c r="AC49" i="6" s="1"/>
  <c r="AF49" i="6" s="1"/>
  <c r="AG49" i="6" s="1" a="1"/>
  <c r="AG49" i="6" s="1"/>
  <c r="Y50" i="6"/>
  <c r="Z50" i="6" s="1"/>
  <c r="AA50" i="6" s="1"/>
  <c r="AH48" i="7"/>
  <c r="AJ48" i="7"/>
  <c r="AI48" i="7"/>
  <c r="AB49" i="7"/>
  <c r="AC49" i="7" s="1"/>
  <c r="AF49" i="7" s="1"/>
  <c r="AG49" i="7" s="1" a="1"/>
  <c r="AG49" i="7" s="1"/>
  <c r="Y50" i="7"/>
  <c r="Z50" i="7" s="1"/>
  <c r="AA50" i="7" s="1"/>
  <c r="AI48" i="5"/>
  <c r="AJ48" i="5"/>
  <c r="AH48" i="5"/>
  <c r="AB49" i="5"/>
  <c r="AC49" i="5" s="1"/>
  <c r="AF49" i="5" s="1"/>
  <c r="AG49" i="5" s="1" a="1"/>
  <c r="AG49" i="5" s="1"/>
  <c r="Y50" i="5"/>
  <c r="Z50" i="5" s="1"/>
  <c r="AA50" i="5" s="1"/>
  <c r="Y51" i="4"/>
  <c r="Z51" i="4" s="1"/>
  <c r="AB50" i="4"/>
  <c r="AC50" i="4" s="1"/>
  <c r="AF50" i="4" s="1"/>
  <c r="AG50" i="4" s="1" a="1"/>
  <c r="AG50" i="4" s="1"/>
  <c r="AJ49" i="4"/>
  <c r="AI49" i="4"/>
  <c r="AH49" i="4"/>
  <c r="Y50" i="3"/>
  <c r="Z50" i="3" s="1"/>
  <c r="AA50" i="3" s="1"/>
  <c r="AB49" i="3"/>
  <c r="AC49" i="3" s="1"/>
  <c r="AF49" i="3" s="1"/>
  <c r="AG49" i="3" s="1" a="1"/>
  <c r="AG49" i="3" s="1"/>
  <c r="AI48" i="3"/>
  <c r="AH48" i="3"/>
  <c r="AJ48" i="3"/>
  <c r="AB51" i="4" l="1"/>
  <c r="AC51" i="4" s="1"/>
  <c r="AF51" i="4" s="1"/>
  <c r="AG51" i="4" s="1" a="1"/>
  <c r="AG51" i="4" s="1"/>
  <c r="AA51" i="4"/>
  <c r="AB50" i="2"/>
  <c r="AC50" i="2" s="1"/>
  <c r="AF50" i="2" s="1"/>
  <c r="AG50" i="2" s="1" a="1"/>
  <c r="AG50" i="2" s="1"/>
  <c r="Y51" i="2"/>
  <c r="Z51" i="2" s="1"/>
  <c r="AA50" i="2"/>
  <c r="AJ49" i="2"/>
  <c r="AH49" i="2"/>
  <c r="AI49" i="2"/>
  <c r="Y51" i="6"/>
  <c r="Z51" i="6" s="1"/>
  <c r="AB50" i="6"/>
  <c r="AC50" i="6" s="1"/>
  <c r="AF50" i="6" s="1"/>
  <c r="AG50" i="6" s="1" a="1"/>
  <c r="AG50" i="6" s="1"/>
  <c r="AJ49" i="6"/>
  <c r="AI49" i="6"/>
  <c r="AH49" i="6"/>
  <c r="Y51" i="7"/>
  <c r="Z51" i="7" s="1"/>
  <c r="AB50" i="7"/>
  <c r="AC50" i="7" s="1"/>
  <c r="AF50" i="7" s="1"/>
  <c r="AG50" i="7" s="1" a="1"/>
  <c r="AG50" i="7" s="1"/>
  <c r="AJ49" i="7"/>
  <c r="AI49" i="7"/>
  <c r="AH49" i="7"/>
  <c r="AJ49" i="5"/>
  <c r="AI49" i="5"/>
  <c r="AH49" i="5"/>
  <c r="Y51" i="5"/>
  <c r="Z51" i="5" s="1"/>
  <c r="AB50" i="5"/>
  <c r="AC50" i="5" s="1"/>
  <c r="AF50" i="5" s="1"/>
  <c r="AG50" i="5" s="1" a="1"/>
  <c r="AG50" i="5" s="1"/>
  <c r="AI50" i="4"/>
  <c r="AH50" i="4"/>
  <c r="AJ50" i="4"/>
  <c r="AJ51" i="4"/>
  <c r="AI51" i="4"/>
  <c r="AH51" i="4"/>
  <c r="AJ49" i="3"/>
  <c r="AI49" i="3"/>
  <c r="AH49" i="3"/>
  <c r="Y51" i="3"/>
  <c r="Z51" i="3" s="1"/>
  <c r="AA51" i="3" s="1"/>
  <c r="AB50" i="3"/>
  <c r="AC50" i="3" s="1"/>
  <c r="AF50" i="3" s="1"/>
  <c r="AG50" i="3" s="1" a="1"/>
  <c r="AG50" i="3" s="1"/>
  <c r="AB51" i="7" l="1"/>
  <c r="AC51" i="7" s="1"/>
  <c r="AF51" i="7" s="1"/>
  <c r="AG51" i="7" s="1" a="1"/>
  <c r="AG51" i="7" s="1"/>
  <c r="AA51" i="7"/>
  <c r="AB51" i="5"/>
  <c r="AC51" i="5" s="1"/>
  <c r="AF51" i="5" s="1"/>
  <c r="AG51" i="5" s="1" a="1"/>
  <c r="AG51" i="5" s="1"/>
  <c r="AA51" i="5"/>
  <c r="AA51" i="2"/>
  <c r="AB51" i="2"/>
  <c r="AC51" i="2" s="1"/>
  <c r="AF51" i="2" s="1"/>
  <c r="AG51" i="2" s="1" a="1"/>
  <c r="AG51" i="2" s="1"/>
  <c r="AJ50" i="2"/>
  <c r="AH50" i="2"/>
  <c r="AI50" i="2"/>
  <c r="AB51" i="6"/>
  <c r="AC51" i="6" s="1"/>
  <c r="AF51" i="6" s="1"/>
  <c r="AG51" i="6" s="1" a="1"/>
  <c r="AG51" i="6" s="1"/>
  <c r="AI51" i="6" s="1"/>
  <c r="AA51" i="6"/>
  <c r="AH50" i="6"/>
  <c r="AI50" i="6"/>
  <c r="AJ50" i="6"/>
  <c r="AH50" i="7"/>
  <c r="AI50" i="7"/>
  <c r="AJ50" i="7"/>
  <c r="AJ51" i="7"/>
  <c r="AI51" i="7"/>
  <c r="AH51" i="7"/>
  <c r="AI50" i="5"/>
  <c r="AJ50" i="5"/>
  <c r="AH50" i="5"/>
  <c r="AJ51" i="5"/>
  <c r="AI51" i="5"/>
  <c r="AH51" i="5"/>
  <c r="AH50" i="3"/>
  <c r="AJ50" i="3"/>
  <c r="AI50" i="3"/>
  <c r="AB51" i="3"/>
  <c r="AC51" i="3" s="1"/>
  <c r="AF51" i="3" s="1"/>
  <c r="AG51" i="3" s="1" a="1"/>
  <c r="AG51" i="3" s="1"/>
  <c r="AH51" i="6" l="1"/>
  <c r="AJ51" i="6"/>
  <c r="AJ51" i="2"/>
  <c r="AI51" i="2"/>
  <c r="AH51" i="2"/>
  <c r="AJ51" i="3"/>
  <c r="AI51" i="3"/>
  <c r="AH5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<sst xmlns="http://schemas.openxmlformats.org/spreadsheetml/2006/main" count="2605" uniqueCount="95">
  <si>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</si>
  <si>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</si>
  <si>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</si>
  <si>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</si>
  <si>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</si>
  <si>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</si>
  <si>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</si>
  <si>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</si>
  <si>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</si>
  <si>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</si>
  <si>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</si>
  <si>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</si>
  <si>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</si>
  <si>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</si>
  <si>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</si>
  <si>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</si>
  <si>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</si>
  <si>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</si>
  <si>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</si>
  <si>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</si>
  <si>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</si>
  <si>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</si>
  <si>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</si>
  <si>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</si>
  <si>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</si>
  <si>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</si>
  <si>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</si>
  <si>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</si>
  <si>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</si>
  <si>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</si>
  <si>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</si>
  <si>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</si>
  <si>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</si>
  <si>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</si>
  <si>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</si>
  <si>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</si>
  <si>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</si>
  <si>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</si>
  <si>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</si>
  <si>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</si>
  <si>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</si>
  <si>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</si>
  <si>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</si>
  <si>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</si>
  <si>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</si>
  <si>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</si>
  <si>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</si>
  <si>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</si>
  <si>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</si>
  <si>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</si>
  <si>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</si>
  <si>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</si>
  <si>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</si>
  <si>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</si>
  <si>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</si>
  <si>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</si>
  <si>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</si>
  <si>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</si>
  <si>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</si>
  <si>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</si>
  <si>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</si>
  <si>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</si>
  <si>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</si>
  <si>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No</t>
  </si>
  <si>
    <t>Interval Angka Acak</t>
  </si>
  <si>
    <t>Angka Acak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</si>
  <si>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</si>
  <si>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</si>
  <si>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</si>
  <si>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</si>
  <si>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</si>
  <si>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</si>
  <si>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</si>
  <si>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</si>
  <si>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</si>
  <si>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Simulasi Jumlah Kunjungan Pasien</t>
  </si>
  <si>
    <t>Titik Tengah</t>
  </si>
  <si>
    <t xml:space="preserve">Jumlah </t>
  </si>
  <si>
    <t>Total</t>
  </si>
  <si>
    <t>zi</t>
  </si>
  <si>
    <t>Ui * 100</t>
  </si>
  <si>
    <t>Cek Kesamaan</t>
  </si>
  <si>
    <t>Selisih</t>
  </si>
  <si>
    <t>Tren</t>
  </si>
  <si>
    <t>Perubahan (%)</t>
  </si>
  <si>
    <t>Tabel Interval dan Distribusi Frekuensi</t>
  </si>
  <si>
    <t>PREDIKSI JUMLAH KUNJUNGAN ASAL WILAYAH KOTA CIREBON</t>
  </si>
  <si>
    <t>PREDIKSI JUMLAH KUNJUNGAN ASAL WILAYAH KABUPATEN CIREBON</t>
  </si>
  <si>
    <t>PREDIKSI JUMLAH KUNJUNGAN ASAL WILAYAH KUNINGAN</t>
  </si>
  <si>
    <t>PREDIKSI JUMLAH KUNJUNGAN ASAL WILAYAH INDRAMAYU</t>
  </si>
  <si>
    <t>PREDIKSI JUMLAH KUNJUNGAN ASAL WILAYAH MAJALENGKA</t>
  </si>
  <si>
    <t>PREDIKSI JUMLAH KUNJUNGAN ASAL WILAYAH LAIN-LAIN</t>
  </si>
  <si>
    <t>P.K * 100</t>
  </si>
  <si>
    <t>Parameter</t>
  </si>
  <si>
    <t>PK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</si>
</sst>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97" sqref="G197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1.5703125" bestFit="1" customWidth="1"/>
    <col min="6" max="6" width="15.85546875" bestFit="1" customWidth="1"/>
    <col min="7" max="7" width="7.140625" bestFit="1" customWidth="1"/>
    <col min="8" max="8" width="7.5703125" bestFit="1" customWidth="1"/>
    <col min="9" max="9" width="11.140625" bestFit="1" customWidth="1"/>
    <col min="10" max="10" width="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2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2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2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2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2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2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2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2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2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2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2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2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2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2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2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2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2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2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2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2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2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2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2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2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2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2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2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2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2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2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2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2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2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2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2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2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2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2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2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2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2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2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2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2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2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2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2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2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2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2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2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2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2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2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2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2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2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2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2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2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2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2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2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2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2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2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2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2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2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2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2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2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2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2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2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2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2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2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2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2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2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2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2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2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2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2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2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2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2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2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2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2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2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2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2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2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2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2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2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2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2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2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2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2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2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2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2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2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2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2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2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2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2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2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2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2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2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2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2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2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2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2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2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2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2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2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2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2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2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2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2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2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2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2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2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2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2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2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2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2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2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2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2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2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2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2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2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2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2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2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2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2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2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2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2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2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2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2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2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2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2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2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2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2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2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2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2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2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2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2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2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2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2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2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2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2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2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2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2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2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2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2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2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2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2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2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2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2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2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2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2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2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2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2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2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2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2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2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2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2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2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2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2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2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2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2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2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2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2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2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2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2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2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2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2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2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2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2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2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2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2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2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2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2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2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2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2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2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2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2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2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2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2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2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2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2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2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2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2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2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2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2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2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2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2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2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2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2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2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2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2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2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2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2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2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2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2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2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2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2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2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2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2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2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2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2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2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2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2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2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2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2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2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2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2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2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2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2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2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2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2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2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2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2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2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2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2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49"/>
  <sheetViews>
    <sheetView zoomScale="81" workbookViewId="0">
      <selection activeCell="K27" sqref="K27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3" width="6.42578125" bestFit="1" customWidth="1"/>
    <col min="4" max="4" width="12.42578125" bestFit="1" customWidth="1"/>
    <col min="5" max="5" width="11.7109375" customWidth="1"/>
    <col min="6" max="6" width="9.28515625" bestFit="1" customWidth="1"/>
    <col min="7" max="7" width="10.5703125" bestFit="1" customWidth="1"/>
    <col min="8" max="8" width="11.42578125" bestFit="1" customWidth="1"/>
    <col min="9" max="9" width="8.5703125" bestFit="1" customWidth="1"/>
    <col min="10" max="10" width="7.85546875" bestFit="1" customWidth="1"/>
  </cols>
  <sheetData>
    <row r="1" spans="1:9" x14ac:dyDescent="0.25">
      <c r="A1" s="2" t="s">
        <v>0</v>
      </c>
      <c r="B1" s="2" t="s">
        <v>33</v>
      </c>
      <c r="C1" s="2" t="s">
        <v>36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x14ac:dyDescent="0.25">
      <c r="A2" s="8">
        <v>1</v>
      </c>
      <c r="B2" s="8" t="s">
        <v>37</v>
      </c>
      <c r="C2" s="8">
        <v>2021</v>
      </c>
      <c r="D2" s="10">
        <v>347</v>
      </c>
      <c r="E2" s="10">
        <v>557</v>
      </c>
      <c r="F2" s="10">
        <v>50</v>
      </c>
      <c r="G2" s="10">
        <v>107</v>
      </c>
      <c r="H2" s="10">
        <v>41</v>
      </c>
      <c r="I2" s="10">
        <v>66</v>
      </c>
    </row>
    <row r="3" spans="1:9" x14ac:dyDescent="0.25">
      <c r="A3" s="8">
        <v>2</v>
      </c>
      <c r="B3" s="8" t="s">
        <v>38</v>
      </c>
      <c r="C3" s="8">
        <v>2021</v>
      </c>
      <c r="D3" s="10">
        <v>254</v>
      </c>
      <c r="E3" s="10">
        <v>518</v>
      </c>
      <c r="F3" s="10">
        <v>74</v>
      </c>
      <c r="G3" s="10">
        <v>91</v>
      </c>
      <c r="H3" s="10">
        <v>61</v>
      </c>
      <c r="I3" s="10">
        <v>49</v>
      </c>
    </row>
    <row r="4" spans="1:9" x14ac:dyDescent="0.25">
      <c r="A4" s="8">
        <v>3</v>
      </c>
      <c r="B4" s="8" t="s">
        <v>39</v>
      </c>
      <c r="C4" s="8">
        <v>2021</v>
      </c>
      <c r="D4" s="10">
        <v>394</v>
      </c>
      <c r="E4" s="10">
        <v>684</v>
      </c>
      <c r="F4" s="10">
        <v>60</v>
      </c>
      <c r="G4" s="10">
        <v>113</v>
      </c>
      <c r="H4" s="10">
        <v>59</v>
      </c>
      <c r="I4" s="10">
        <v>45</v>
      </c>
    </row>
    <row r="5" spans="1:9" x14ac:dyDescent="0.25">
      <c r="A5" s="8">
        <v>4</v>
      </c>
      <c r="B5" s="8" t="s">
        <v>40</v>
      </c>
      <c r="C5" s="8">
        <v>2021</v>
      </c>
      <c r="D5" s="10">
        <v>378</v>
      </c>
      <c r="E5" s="10">
        <v>656</v>
      </c>
      <c r="F5" s="10">
        <v>77</v>
      </c>
      <c r="G5" s="10">
        <v>121</v>
      </c>
      <c r="H5" s="10">
        <v>64</v>
      </c>
      <c r="I5" s="10">
        <v>39</v>
      </c>
    </row>
    <row r="6" spans="1:9" x14ac:dyDescent="0.25">
      <c r="A6" s="8">
        <v>5</v>
      </c>
      <c r="B6" s="8" t="s">
        <v>41</v>
      </c>
      <c r="C6" s="8">
        <v>2021</v>
      </c>
      <c r="D6" s="10">
        <v>374</v>
      </c>
      <c r="E6" s="10">
        <v>746</v>
      </c>
      <c r="F6" s="10">
        <v>75</v>
      </c>
      <c r="G6" s="10">
        <v>118</v>
      </c>
      <c r="H6" s="10">
        <v>57</v>
      </c>
      <c r="I6" s="10">
        <v>55</v>
      </c>
    </row>
    <row r="7" spans="1:9" x14ac:dyDescent="0.25">
      <c r="A7" s="8">
        <v>6</v>
      </c>
      <c r="B7" s="8" t="s">
        <v>42</v>
      </c>
      <c r="C7" s="8">
        <v>2021</v>
      </c>
      <c r="D7" s="10">
        <v>382</v>
      </c>
      <c r="E7" s="10">
        <v>745</v>
      </c>
      <c r="F7" s="10">
        <v>75</v>
      </c>
      <c r="G7" s="10">
        <v>95</v>
      </c>
      <c r="H7" s="10">
        <v>61</v>
      </c>
      <c r="I7" s="10">
        <v>66</v>
      </c>
    </row>
    <row r="8" spans="1:9" x14ac:dyDescent="0.25">
      <c r="A8" s="8">
        <v>7</v>
      </c>
      <c r="B8" s="8" t="s">
        <v>43</v>
      </c>
      <c r="C8" s="8">
        <v>2021</v>
      </c>
      <c r="D8" s="10">
        <v>455</v>
      </c>
      <c r="E8" s="10">
        <v>540</v>
      </c>
      <c r="F8" s="10">
        <v>63</v>
      </c>
      <c r="G8" s="10">
        <v>76</v>
      </c>
      <c r="H8" s="10">
        <v>67</v>
      </c>
      <c r="I8" s="10">
        <v>78</v>
      </c>
    </row>
    <row r="9" spans="1:9" x14ac:dyDescent="0.25">
      <c r="A9" s="8">
        <v>8</v>
      </c>
      <c r="B9" s="8" t="s">
        <v>44</v>
      </c>
      <c r="C9" s="8">
        <v>2021</v>
      </c>
      <c r="D9" s="10">
        <v>330</v>
      </c>
      <c r="E9" s="10">
        <v>506</v>
      </c>
      <c r="F9" s="10">
        <v>73</v>
      </c>
      <c r="G9" s="10">
        <v>67</v>
      </c>
      <c r="H9" s="10">
        <v>46</v>
      </c>
      <c r="I9" s="10">
        <v>36</v>
      </c>
    </row>
    <row r="10" spans="1:9" x14ac:dyDescent="0.25">
      <c r="A10" s="8">
        <v>9</v>
      </c>
      <c r="B10" s="8" t="s">
        <v>45</v>
      </c>
      <c r="C10" s="8">
        <v>2021</v>
      </c>
      <c r="D10" s="10">
        <v>279</v>
      </c>
      <c r="E10" s="10">
        <v>532</v>
      </c>
      <c r="F10" s="10">
        <v>83</v>
      </c>
      <c r="G10" s="10">
        <v>88</v>
      </c>
      <c r="H10" s="10">
        <v>60</v>
      </c>
      <c r="I10" s="10">
        <v>47</v>
      </c>
    </row>
    <row r="11" spans="1:9" x14ac:dyDescent="0.25">
      <c r="A11" s="8">
        <v>10</v>
      </c>
      <c r="B11" s="8" t="s">
        <v>46</v>
      </c>
      <c r="C11" s="8">
        <v>2021</v>
      </c>
      <c r="D11" s="10">
        <v>322</v>
      </c>
      <c r="E11" s="10">
        <v>490</v>
      </c>
      <c r="F11" s="10">
        <v>79</v>
      </c>
      <c r="G11" s="10">
        <v>90</v>
      </c>
      <c r="H11" s="10">
        <v>66</v>
      </c>
      <c r="I11" s="10">
        <v>42</v>
      </c>
    </row>
    <row r="12" spans="1:9" x14ac:dyDescent="0.25">
      <c r="A12" s="8">
        <v>11</v>
      </c>
      <c r="B12" s="8" t="s">
        <v>47</v>
      </c>
      <c r="C12" s="8">
        <v>2021</v>
      </c>
      <c r="D12" s="10">
        <v>319</v>
      </c>
      <c r="E12" s="10">
        <v>623</v>
      </c>
      <c r="F12" s="10">
        <v>79</v>
      </c>
      <c r="G12" s="10">
        <v>95</v>
      </c>
      <c r="H12" s="10">
        <v>58</v>
      </c>
      <c r="I12" s="10">
        <v>34</v>
      </c>
    </row>
    <row r="13" spans="1:9" x14ac:dyDescent="0.25">
      <c r="A13" s="8">
        <v>12</v>
      </c>
      <c r="B13" s="8" t="s">
        <v>48</v>
      </c>
      <c r="C13" s="8">
        <v>2021</v>
      </c>
      <c r="D13" s="10">
        <v>365</v>
      </c>
      <c r="E13" s="10">
        <v>757</v>
      </c>
      <c r="F13" s="10">
        <v>89</v>
      </c>
      <c r="G13" s="10">
        <v>86</v>
      </c>
      <c r="H13" s="10">
        <v>48</v>
      </c>
      <c r="I13" s="10">
        <v>43</v>
      </c>
    </row>
    <row r="14" spans="1:9" x14ac:dyDescent="0.25">
      <c r="A14" s="8">
        <v>13</v>
      </c>
      <c r="B14" s="8" t="s">
        <v>37</v>
      </c>
      <c r="C14" s="8">
        <v>2022</v>
      </c>
      <c r="D14" s="10">
        <v>391</v>
      </c>
      <c r="E14" s="10">
        <v>690</v>
      </c>
      <c r="F14" s="10">
        <v>82</v>
      </c>
      <c r="G14" s="10">
        <v>101</v>
      </c>
      <c r="H14" s="10">
        <v>50</v>
      </c>
      <c r="I14" s="10">
        <v>38</v>
      </c>
    </row>
    <row r="15" spans="1:9" x14ac:dyDescent="0.25">
      <c r="A15" s="8">
        <v>14</v>
      </c>
      <c r="B15" s="8" t="s">
        <v>38</v>
      </c>
      <c r="C15" s="8">
        <v>2022</v>
      </c>
      <c r="D15" s="10">
        <v>328</v>
      </c>
      <c r="E15" s="10">
        <v>573</v>
      </c>
      <c r="F15" s="10">
        <v>59</v>
      </c>
      <c r="G15" s="10">
        <v>81</v>
      </c>
      <c r="H15" s="10">
        <v>68</v>
      </c>
      <c r="I15" s="10">
        <v>56</v>
      </c>
    </row>
    <row r="16" spans="1:9" x14ac:dyDescent="0.25">
      <c r="A16" s="8">
        <v>15</v>
      </c>
      <c r="B16" s="8" t="s">
        <v>39</v>
      </c>
      <c r="C16" s="8">
        <v>2022</v>
      </c>
      <c r="D16" s="10">
        <v>302</v>
      </c>
      <c r="E16" s="10">
        <v>563</v>
      </c>
      <c r="F16" s="10">
        <v>74</v>
      </c>
      <c r="G16" s="10">
        <v>89</v>
      </c>
      <c r="H16" s="10">
        <v>45</v>
      </c>
      <c r="I16" s="10">
        <v>50</v>
      </c>
    </row>
    <row r="17" spans="1:9" x14ac:dyDescent="0.25">
      <c r="A17" s="8">
        <v>16</v>
      </c>
      <c r="B17" s="8" t="s">
        <v>40</v>
      </c>
      <c r="C17" s="8">
        <v>2022</v>
      </c>
      <c r="D17" s="10">
        <v>275</v>
      </c>
      <c r="E17" s="10">
        <v>559</v>
      </c>
      <c r="F17" s="10">
        <v>68</v>
      </c>
      <c r="G17" s="10">
        <v>85</v>
      </c>
      <c r="H17" s="10">
        <v>49</v>
      </c>
      <c r="I17" s="10">
        <v>34</v>
      </c>
    </row>
    <row r="18" spans="1:9" x14ac:dyDescent="0.25">
      <c r="A18" s="8">
        <v>17</v>
      </c>
      <c r="B18" s="8" t="s">
        <v>41</v>
      </c>
      <c r="C18" s="8">
        <v>2022</v>
      </c>
      <c r="D18" s="10">
        <v>355</v>
      </c>
      <c r="E18" s="10">
        <v>628</v>
      </c>
      <c r="F18" s="10">
        <v>61</v>
      </c>
      <c r="G18" s="10">
        <v>56</v>
      </c>
      <c r="H18" s="10">
        <v>48</v>
      </c>
      <c r="I18" s="10">
        <v>57</v>
      </c>
    </row>
    <row r="19" spans="1:9" x14ac:dyDescent="0.25">
      <c r="A19" s="8">
        <v>18</v>
      </c>
      <c r="B19" s="8" t="s">
        <v>42</v>
      </c>
      <c r="C19" s="8">
        <v>2022</v>
      </c>
      <c r="D19" s="10">
        <v>429</v>
      </c>
      <c r="E19" s="10">
        <v>817</v>
      </c>
      <c r="F19" s="10">
        <v>91</v>
      </c>
      <c r="G19" s="10">
        <v>113</v>
      </c>
      <c r="H19" s="10">
        <v>59</v>
      </c>
      <c r="I19" s="10">
        <v>50</v>
      </c>
    </row>
    <row r="20" spans="1:9" x14ac:dyDescent="0.25">
      <c r="A20" s="8">
        <v>19</v>
      </c>
      <c r="B20" s="8" t="s">
        <v>43</v>
      </c>
      <c r="C20" s="8">
        <v>2022</v>
      </c>
      <c r="D20" s="10">
        <v>390</v>
      </c>
      <c r="E20" s="10">
        <v>736</v>
      </c>
      <c r="F20" s="10">
        <v>94</v>
      </c>
      <c r="G20" s="10">
        <v>102</v>
      </c>
      <c r="H20" s="10">
        <v>55</v>
      </c>
      <c r="I20" s="10">
        <v>66</v>
      </c>
    </row>
    <row r="21" spans="1:9" x14ac:dyDescent="0.25">
      <c r="A21" s="8">
        <v>20</v>
      </c>
      <c r="B21" s="8" t="s">
        <v>44</v>
      </c>
      <c r="C21" s="8">
        <v>2022</v>
      </c>
      <c r="D21" s="10">
        <v>418</v>
      </c>
      <c r="E21" s="10">
        <v>875</v>
      </c>
      <c r="F21" s="10">
        <v>96</v>
      </c>
      <c r="G21" s="10">
        <v>115</v>
      </c>
      <c r="H21" s="10">
        <v>68</v>
      </c>
      <c r="I21" s="10">
        <v>78</v>
      </c>
    </row>
    <row r="22" spans="1:9" x14ac:dyDescent="0.25">
      <c r="A22" s="8">
        <v>21</v>
      </c>
      <c r="B22" s="8" t="s">
        <v>45</v>
      </c>
      <c r="C22" s="8">
        <v>2022</v>
      </c>
      <c r="D22" s="10">
        <v>467</v>
      </c>
      <c r="E22" s="10">
        <v>787</v>
      </c>
      <c r="F22" s="10">
        <v>109</v>
      </c>
      <c r="G22" s="10">
        <v>1300</v>
      </c>
      <c r="H22" s="10">
        <v>86</v>
      </c>
      <c r="I22" s="10">
        <v>72</v>
      </c>
    </row>
    <row r="23" spans="1:9" x14ac:dyDescent="0.25">
      <c r="A23" s="8">
        <v>22</v>
      </c>
      <c r="B23" s="8" t="s">
        <v>46</v>
      </c>
      <c r="C23" s="8">
        <v>2022</v>
      </c>
      <c r="D23" s="10">
        <v>511</v>
      </c>
      <c r="E23" s="10">
        <v>962</v>
      </c>
      <c r="F23" s="10">
        <v>117</v>
      </c>
      <c r="G23" s="10">
        <v>133</v>
      </c>
      <c r="H23" s="10">
        <v>72</v>
      </c>
      <c r="I23" s="10">
        <v>79</v>
      </c>
    </row>
    <row r="24" spans="1:9" x14ac:dyDescent="0.25">
      <c r="A24" s="8">
        <v>23</v>
      </c>
      <c r="B24" s="8" t="s">
        <v>47</v>
      </c>
      <c r="C24" s="8">
        <v>2022</v>
      </c>
      <c r="D24" s="10">
        <v>492</v>
      </c>
      <c r="E24" s="10">
        <v>942</v>
      </c>
      <c r="F24" s="10">
        <v>113</v>
      </c>
      <c r="G24" s="10">
        <v>144</v>
      </c>
      <c r="H24" s="10">
        <v>75</v>
      </c>
      <c r="I24" s="10">
        <v>79</v>
      </c>
    </row>
    <row r="25" spans="1:9" x14ac:dyDescent="0.25">
      <c r="A25" s="8">
        <v>24</v>
      </c>
      <c r="B25" s="8" t="s">
        <v>48</v>
      </c>
      <c r="C25" s="8">
        <v>2022</v>
      </c>
      <c r="D25" s="10">
        <v>487</v>
      </c>
      <c r="E25" s="10">
        <v>889</v>
      </c>
      <c r="F25" s="10">
        <v>147</v>
      </c>
      <c r="G25" s="10">
        <v>135</v>
      </c>
      <c r="H25" s="10">
        <v>66</v>
      </c>
      <c r="I25" s="10">
        <v>86</v>
      </c>
    </row>
    <row r="26" spans="1:9" x14ac:dyDescent="0.25">
      <c r="A26" s="8">
        <v>25</v>
      </c>
      <c r="B26" s="8" t="s">
        <v>37</v>
      </c>
      <c r="C26" s="8">
        <v>2023</v>
      </c>
      <c r="D26" s="10">
        <v>421</v>
      </c>
      <c r="E26" s="10">
        <v>959</v>
      </c>
      <c r="F26" s="10">
        <v>156</v>
      </c>
      <c r="G26" s="10">
        <v>150</v>
      </c>
      <c r="H26" s="10">
        <v>78</v>
      </c>
      <c r="I26" s="10">
        <v>32</v>
      </c>
    </row>
    <row r="27" spans="1:9" x14ac:dyDescent="0.25">
      <c r="A27" s="8">
        <v>26</v>
      </c>
      <c r="B27" s="8" t="s">
        <v>38</v>
      </c>
      <c r="C27" s="8">
        <v>2023</v>
      </c>
      <c r="D27" s="10">
        <v>460</v>
      </c>
      <c r="E27" s="10">
        <v>817</v>
      </c>
      <c r="F27" s="10">
        <v>134</v>
      </c>
      <c r="G27" s="10">
        <v>123</v>
      </c>
      <c r="H27" s="10">
        <v>72</v>
      </c>
      <c r="I27" s="10">
        <v>71</v>
      </c>
    </row>
    <row r="28" spans="1:9" x14ac:dyDescent="0.25">
      <c r="A28" s="8">
        <v>27</v>
      </c>
      <c r="B28" s="8" t="s">
        <v>39</v>
      </c>
      <c r="C28" s="8">
        <v>2023</v>
      </c>
      <c r="D28" s="10">
        <v>462</v>
      </c>
      <c r="E28" s="10">
        <v>929</v>
      </c>
      <c r="F28" s="10">
        <v>156</v>
      </c>
      <c r="G28" s="10">
        <v>118</v>
      </c>
      <c r="H28" s="10">
        <v>70</v>
      </c>
      <c r="I28" s="10">
        <v>67</v>
      </c>
    </row>
    <row r="29" spans="1:9" x14ac:dyDescent="0.25">
      <c r="A29" s="8">
        <v>28</v>
      </c>
      <c r="B29" s="8" t="s">
        <v>40</v>
      </c>
      <c r="C29" s="8">
        <v>2023</v>
      </c>
      <c r="D29" s="10">
        <v>374</v>
      </c>
      <c r="E29" s="10">
        <v>771</v>
      </c>
      <c r="F29" s="10">
        <v>109</v>
      </c>
      <c r="G29" s="10">
        <v>85</v>
      </c>
      <c r="H29" s="10">
        <v>48</v>
      </c>
      <c r="I29" s="10">
        <v>78</v>
      </c>
    </row>
    <row r="30" spans="1:9" x14ac:dyDescent="0.25">
      <c r="A30" s="8">
        <v>29</v>
      </c>
      <c r="B30" s="8" t="s">
        <v>41</v>
      </c>
      <c r="C30" s="8">
        <v>2023</v>
      </c>
      <c r="D30" s="10">
        <v>476</v>
      </c>
      <c r="E30" s="10">
        <v>1023</v>
      </c>
      <c r="F30" s="10">
        <v>144</v>
      </c>
      <c r="G30" s="10">
        <v>131</v>
      </c>
      <c r="H30" s="10">
        <v>67</v>
      </c>
      <c r="I30" s="10">
        <v>89</v>
      </c>
    </row>
    <row r="31" spans="1:9" x14ac:dyDescent="0.25">
      <c r="A31" s="8">
        <v>30</v>
      </c>
      <c r="B31" s="8" t="s">
        <v>42</v>
      </c>
      <c r="C31" s="8">
        <v>2023</v>
      </c>
      <c r="D31" s="10">
        <v>434</v>
      </c>
      <c r="E31" s="10">
        <v>908</v>
      </c>
      <c r="F31" s="10">
        <v>118</v>
      </c>
      <c r="G31" s="10">
        <v>127</v>
      </c>
      <c r="H31" s="10">
        <v>62</v>
      </c>
      <c r="I31" s="10">
        <v>86</v>
      </c>
    </row>
    <row r="32" spans="1:9" x14ac:dyDescent="0.25">
      <c r="A32" s="8">
        <v>31</v>
      </c>
      <c r="B32" s="8" t="s">
        <v>43</v>
      </c>
      <c r="C32" s="8">
        <v>2023</v>
      </c>
      <c r="D32" s="10">
        <v>487</v>
      </c>
      <c r="E32" s="10">
        <v>996</v>
      </c>
      <c r="F32" s="10">
        <v>129</v>
      </c>
      <c r="G32" s="10">
        <v>115</v>
      </c>
      <c r="H32" s="10">
        <v>69</v>
      </c>
      <c r="I32" s="10">
        <v>78</v>
      </c>
    </row>
    <row r="33" spans="1:9" x14ac:dyDescent="0.25">
      <c r="A33" s="8">
        <v>32</v>
      </c>
      <c r="B33" s="8" t="s">
        <v>44</v>
      </c>
      <c r="C33" s="8">
        <v>2023</v>
      </c>
      <c r="D33" s="10">
        <v>399</v>
      </c>
      <c r="E33" s="10">
        <v>653</v>
      </c>
      <c r="F33" s="10">
        <v>252</v>
      </c>
      <c r="G33" s="10">
        <v>286</v>
      </c>
      <c r="H33" s="10">
        <v>233</v>
      </c>
      <c r="I33" s="10">
        <v>199</v>
      </c>
    </row>
    <row r="34" spans="1:9" x14ac:dyDescent="0.25">
      <c r="A34" s="8">
        <v>33</v>
      </c>
      <c r="B34" s="8" t="s">
        <v>45</v>
      </c>
      <c r="C34" s="8">
        <v>2023</v>
      </c>
      <c r="D34" s="10">
        <v>463</v>
      </c>
      <c r="E34" s="10">
        <v>534</v>
      </c>
      <c r="F34" s="10">
        <v>288</v>
      </c>
      <c r="G34" s="10">
        <v>267</v>
      </c>
      <c r="H34" s="10">
        <v>265</v>
      </c>
      <c r="I34" s="10">
        <v>259</v>
      </c>
    </row>
    <row r="35" spans="1:9" x14ac:dyDescent="0.25">
      <c r="A35" s="8">
        <v>34</v>
      </c>
      <c r="B35" s="8" t="s">
        <v>46</v>
      </c>
      <c r="C35" s="8">
        <v>2023</v>
      </c>
      <c r="D35" s="10">
        <v>626</v>
      </c>
      <c r="E35" s="10">
        <v>1286</v>
      </c>
      <c r="F35" s="10">
        <v>129</v>
      </c>
      <c r="G35" s="10">
        <v>131</v>
      </c>
      <c r="H35" s="10">
        <v>87</v>
      </c>
      <c r="I35" s="10">
        <v>143</v>
      </c>
    </row>
    <row r="36" spans="1:9" x14ac:dyDescent="0.25">
      <c r="A36" s="8">
        <v>35</v>
      </c>
      <c r="B36" s="8" t="s">
        <v>47</v>
      </c>
      <c r="C36" s="8">
        <v>2023</v>
      </c>
      <c r="D36" s="10">
        <v>518</v>
      </c>
      <c r="E36" s="10">
        <v>1182</v>
      </c>
      <c r="F36" s="10">
        <v>132</v>
      </c>
      <c r="G36" s="10">
        <v>130</v>
      </c>
      <c r="H36" s="10">
        <v>78</v>
      </c>
      <c r="I36" s="10">
        <v>173</v>
      </c>
    </row>
    <row r="37" spans="1:9" x14ac:dyDescent="0.25">
      <c r="A37" s="8">
        <v>36</v>
      </c>
      <c r="B37" s="8" t="s">
        <v>48</v>
      </c>
      <c r="C37" s="8">
        <v>2023</v>
      </c>
      <c r="D37" s="10">
        <v>455</v>
      </c>
      <c r="E37" s="10">
        <v>1083</v>
      </c>
      <c r="F37" s="10">
        <v>111</v>
      </c>
      <c r="G37" s="10">
        <v>157</v>
      </c>
      <c r="H37" s="10">
        <v>78</v>
      </c>
      <c r="I37" s="10">
        <v>111</v>
      </c>
    </row>
    <row r="38" spans="1:9" x14ac:dyDescent="0.25">
      <c r="A38" s="8">
        <v>37</v>
      </c>
      <c r="B38" s="8" t="s">
        <v>37</v>
      </c>
      <c r="C38" s="8">
        <v>2024</v>
      </c>
      <c r="D38" s="10">
        <v>513</v>
      </c>
      <c r="E38" s="10">
        <v>1127</v>
      </c>
      <c r="F38" s="10">
        <v>140</v>
      </c>
      <c r="G38" s="10">
        <v>123</v>
      </c>
      <c r="H38" s="10">
        <v>86</v>
      </c>
      <c r="I38" s="10">
        <v>125</v>
      </c>
    </row>
    <row r="39" spans="1:9" x14ac:dyDescent="0.25">
      <c r="A39" s="8">
        <v>38</v>
      </c>
      <c r="B39" s="8" t="s">
        <v>38</v>
      </c>
      <c r="C39" s="8">
        <v>2024</v>
      </c>
      <c r="D39" s="10">
        <v>505</v>
      </c>
      <c r="E39" s="10">
        <v>1138</v>
      </c>
      <c r="F39" s="10">
        <v>126</v>
      </c>
      <c r="G39" s="10">
        <v>104</v>
      </c>
      <c r="H39" s="10">
        <v>61</v>
      </c>
      <c r="I39" s="10">
        <v>94</v>
      </c>
    </row>
    <row r="40" spans="1:9" x14ac:dyDescent="0.25">
      <c r="A40" s="8">
        <v>39</v>
      </c>
      <c r="B40" s="8" t="s">
        <v>39</v>
      </c>
      <c r="C40" s="8">
        <v>2024</v>
      </c>
      <c r="D40" s="10">
        <v>609</v>
      </c>
      <c r="E40" s="10">
        <v>1289</v>
      </c>
      <c r="F40" s="10">
        <v>145</v>
      </c>
      <c r="G40" s="10">
        <v>112</v>
      </c>
      <c r="H40" s="10">
        <v>69</v>
      </c>
      <c r="I40" s="10">
        <v>86</v>
      </c>
    </row>
    <row r="41" spans="1:9" x14ac:dyDescent="0.25">
      <c r="A41" s="8">
        <v>40</v>
      </c>
      <c r="B41" s="8" t="s">
        <v>40</v>
      </c>
      <c r="C41" s="8">
        <v>2024</v>
      </c>
      <c r="D41" s="10">
        <v>569</v>
      </c>
      <c r="E41" s="10">
        <v>1191</v>
      </c>
      <c r="F41" s="10">
        <v>120</v>
      </c>
      <c r="G41" s="10">
        <v>96</v>
      </c>
      <c r="H41" s="10">
        <v>64</v>
      </c>
      <c r="I41" s="10">
        <v>121</v>
      </c>
    </row>
    <row r="42" spans="1:9" x14ac:dyDescent="0.25">
      <c r="A42" s="8">
        <v>41</v>
      </c>
      <c r="B42" s="8" t="s">
        <v>41</v>
      </c>
      <c r="C42" s="8">
        <v>2024</v>
      </c>
      <c r="D42" s="10">
        <v>602</v>
      </c>
      <c r="E42" s="10">
        <v>1443</v>
      </c>
      <c r="F42" s="10">
        <v>125</v>
      </c>
      <c r="G42" s="10">
        <v>146</v>
      </c>
      <c r="H42" s="10">
        <v>80</v>
      </c>
      <c r="I42" s="10">
        <v>129</v>
      </c>
    </row>
    <row r="43" spans="1:9" x14ac:dyDescent="0.25">
      <c r="A43" s="8">
        <v>42</v>
      </c>
      <c r="B43" s="8" t="s">
        <v>42</v>
      </c>
      <c r="C43" s="8">
        <v>2024</v>
      </c>
      <c r="D43" s="10">
        <v>542</v>
      </c>
      <c r="E43" s="10">
        <v>1142</v>
      </c>
      <c r="F43" s="10">
        <v>149</v>
      </c>
      <c r="G43" s="10">
        <v>125</v>
      </c>
      <c r="H43" s="10">
        <v>76</v>
      </c>
      <c r="I43" s="10">
        <v>119</v>
      </c>
    </row>
    <row r="44" spans="1:9" x14ac:dyDescent="0.25">
      <c r="A44" s="8">
        <v>43</v>
      </c>
      <c r="B44" s="8" t="s">
        <v>43</v>
      </c>
      <c r="C44" s="8">
        <v>2024</v>
      </c>
      <c r="D44" s="10">
        <v>568</v>
      </c>
      <c r="E44" s="10">
        <v>1172</v>
      </c>
      <c r="F44" s="10">
        <v>154</v>
      </c>
      <c r="G44" s="10">
        <v>143</v>
      </c>
      <c r="H44" s="10">
        <v>88</v>
      </c>
      <c r="I44" s="10">
        <v>134</v>
      </c>
    </row>
    <row r="45" spans="1:9" x14ac:dyDescent="0.25">
      <c r="A45" s="8">
        <v>44</v>
      </c>
      <c r="B45" s="8" t="s">
        <v>44</v>
      </c>
      <c r="C45" s="8">
        <v>2024</v>
      </c>
      <c r="D45" s="10">
        <v>532</v>
      </c>
      <c r="E45" s="10">
        <v>1155</v>
      </c>
      <c r="F45" s="10">
        <v>168</v>
      </c>
      <c r="G45" s="10">
        <v>155</v>
      </c>
      <c r="H45" s="10">
        <v>94</v>
      </c>
      <c r="I45" s="10">
        <v>107</v>
      </c>
    </row>
    <row r="46" spans="1:9" x14ac:dyDescent="0.25">
      <c r="A46" s="8">
        <v>45</v>
      </c>
      <c r="B46" s="8" t="s">
        <v>45</v>
      </c>
      <c r="C46" s="8">
        <v>2024</v>
      </c>
      <c r="D46" s="10">
        <v>518</v>
      </c>
      <c r="E46" s="10">
        <v>1119</v>
      </c>
      <c r="F46" s="10">
        <v>164</v>
      </c>
      <c r="G46" s="10">
        <v>135</v>
      </c>
      <c r="H46" s="10">
        <v>78</v>
      </c>
      <c r="I46" s="10">
        <v>97</v>
      </c>
    </row>
    <row r="47" spans="1:9" x14ac:dyDescent="0.25">
      <c r="A47" s="8">
        <v>46</v>
      </c>
      <c r="B47" s="8" t="s">
        <v>46</v>
      </c>
      <c r="C47" s="8">
        <v>2024</v>
      </c>
      <c r="D47" s="10">
        <v>616</v>
      </c>
      <c r="E47" s="10">
        <v>1317</v>
      </c>
      <c r="F47" s="10">
        <v>186</v>
      </c>
      <c r="G47" s="10">
        <v>147</v>
      </c>
      <c r="H47" s="10">
        <v>88</v>
      </c>
      <c r="I47" s="10">
        <v>114</v>
      </c>
    </row>
    <row r="48" spans="1:9" x14ac:dyDescent="0.25">
      <c r="A48" s="8">
        <v>47</v>
      </c>
      <c r="B48" s="8" t="s">
        <v>47</v>
      </c>
      <c r="C48" s="8">
        <v>2024</v>
      </c>
      <c r="D48" s="10">
        <v>542</v>
      </c>
      <c r="E48" s="10">
        <v>1279</v>
      </c>
      <c r="F48" s="10">
        <v>179</v>
      </c>
      <c r="G48" s="10">
        <v>148</v>
      </c>
      <c r="H48" s="10">
        <v>89</v>
      </c>
      <c r="I48" s="10">
        <v>81</v>
      </c>
    </row>
    <row r="49" spans="1:9" x14ac:dyDescent="0.25">
      <c r="A49" s="8">
        <v>48</v>
      </c>
      <c r="B49" s="8" t="s">
        <v>48</v>
      </c>
      <c r="C49" s="8">
        <v>2024</v>
      </c>
      <c r="D49" s="10">
        <v>615</v>
      </c>
      <c r="E49" s="10">
        <v>1410</v>
      </c>
      <c r="F49" s="10">
        <v>151</v>
      </c>
      <c r="G49" s="10">
        <v>133</v>
      </c>
      <c r="H49" s="10">
        <v>79</v>
      </c>
      <c r="I49" s="10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AJ51"/>
  <sheetViews>
    <sheetView tabSelected="1" topLeftCell="C1" zoomScale="76" workbookViewId="0">
      <selection activeCell="I24" sqref="I24"/>
    </sheetView>
  </sheetViews>
  <sheetFormatPr defaultRowHeight="15" x14ac:dyDescent="0.25"/>
  <cols>
    <col min="1" max="1" width="4.28515625" bestFit="1" customWidth="1"/>
    <col min="2" max="2" width="10.570312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4.140625" bestFit="1" customWidth="1"/>
    <col min="8" max="8" width="5.85546875" bestFit="1" customWidth="1"/>
    <col min="9" max="9" width="10.85546875" bestFit="1" customWidth="1"/>
    <col min="10" max="10" width="3.28515625" bestFit="1" customWidth="1"/>
    <col min="11" max="11" width="11.85546875" bestFit="1" customWidth="1"/>
    <col min="12" max="12" width="9.85546875" bestFit="1" customWidth="1"/>
    <col min="13" max="13" width="9.140625" bestFit="1" customWidth="1"/>
    <col min="14" max="15" width="11" bestFit="1" customWidth="1"/>
    <col min="16" max="16" width="14.42578125" bestFit="1" customWidth="1"/>
    <col min="17" max="17" width="9.140625" customWidth="1"/>
    <col min="18" max="18" width="9.42578125" customWidth="1"/>
    <col min="19" max="19" width="8.140625" customWidth="1"/>
    <col min="21" max="21" width="13" bestFit="1" customWidth="1"/>
    <col min="22" max="22" width="10.140625" customWidth="1"/>
    <col min="23" max="23" width="3.140625" bestFit="1" customWidth="1"/>
    <col min="24" max="24" width="6.140625" customWidth="1"/>
    <col min="25" max="25" width="10.28515625" bestFit="1" customWidth="1"/>
    <col min="26" max="26" width="25.5703125" bestFit="1" customWidth="1"/>
    <col min="27" max="27" width="15.140625" bestFit="1" customWidth="1"/>
    <col min="28" max="28" width="15.5703125" bestFit="1" customWidth="1"/>
    <col min="29" max="29" width="10.140625" bestFit="1" customWidth="1"/>
    <col min="30" max="30" width="11" bestFit="1" customWidth="1"/>
    <col min="31" max="32" width="10.5703125" bestFit="1" customWidth="1"/>
    <col min="33" max="33" width="30.28515625" bestFit="1" customWidth="1"/>
    <col min="34" max="34" width="13.5703125" bestFit="1" customWidth="1"/>
    <col min="35" max="35" width="13.42578125" bestFit="1" customWidth="1"/>
    <col min="36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49</v>
      </c>
      <c r="D2" s="10">
        <v>347</v>
      </c>
      <c r="E2" s="8">
        <v>2021</v>
      </c>
      <c r="G2" s="2" t="s">
        <v>58</v>
      </c>
      <c r="H2" s="10">
        <f>MAX(D2:D49)</f>
        <v>626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86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49</v>
      </c>
      <c r="D3" s="10">
        <v>254</v>
      </c>
      <c r="E3" s="8">
        <v>2021</v>
      </c>
      <c r="G3" s="2" t="s">
        <v>59</v>
      </c>
      <c r="H3" s="10">
        <f>MIN(D2:D49)</f>
        <v>254</v>
      </c>
      <c r="I3" s="5"/>
      <c r="J3" s="7" t="s">
        <v>63</v>
      </c>
      <c r="K3" s="28" t="s">
        <v>35</v>
      </c>
      <c r="L3" s="28"/>
      <c r="M3" s="7" t="s">
        <v>55</v>
      </c>
      <c r="N3" s="12" t="s">
        <v>76</v>
      </c>
      <c r="O3" s="7" t="s">
        <v>56</v>
      </c>
      <c r="P3" s="7" t="s">
        <v>57</v>
      </c>
      <c r="Q3" s="12" t="s">
        <v>92</v>
      </c>
      <c r="R3" s="28" t="s">
        <v>64</v>
      </c>
      <c r="S3" s="28"/>
      <c r="U3" s="9" t="s">
        <v>66</v>
      </c>
      <c r="V3" s="18">
        <v>21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49</v>
      </c>
      <c r="D4" s="10">
        <v>394</v>
      </c>
      <c r="E4" s="8">
        <v>2021</v>
      </c>
      <c r="G4" s="2" t="s">
        <v>60</v>
      </c>
      <c r="H4" s="10">
        <f>H2-H3</f>
        <v>372</v>
      </c>
      <c r="I4" s="4"/>
      <c r="J4" s="13">
        <v>1</v>
      </c>
      <c r="K4" s="10">
        <f>H3</f>
        <v>254</v>
      </c>
      <c r="L4" s="10">
        <f>K4+$H$6</f>
        <v>307</v>
      </c>
      <c r="M4" s="10">
        <f>COUNTIFS($D$2:$D$49, "&gt;=" &amp; K4, $D$2:$D$49, "&lt;=" &amp; L4)</f>
        <v>4</v>
      </c>
      <c r="N4" s="8">
        <f>ROUND(SUM(K4:L4)/2, 0)</f>
        <v>281</v>
      </c>
      <c r="O4" s="14">
        <f t="shared" ref="O4:O10" si="0">M4/SUM($M$4:$M$10)</f>
        <v>8.3333333333333329E-2</v>
      </c>
      <c r="P4" s="14">
        <f>O4</f>
        <v>8.3333333333333329E-2</v>
      </c>
      <c r="Q4" s="8">
        <f>ROUND(P4 * 100, 0)</f>
        <v>8</v>
      </c>
      <c r="R4" s="10">
        <v>1</v>
      </c>
      <c r="S4" s="10">
        <f>Q4</f>
        <v>8</v>
      </c>
      <c r="U4" s="9" t="s">
        <v>67</v>
      </c>
      <c r="V4" s="18">
        <v>7</v>
      </c>
      <c r="X4" s="15">
        <f>ROW() - 3</f>
        <v>1</v>
      </c>
      <c r="Y4" s="8">
        <f>V6 - 1</f>
        <v>10123019</v>
      </c>
      <c r="Z4" s="8">
        <f t="shared" ref="Z4:Z51" si="1">MOD($V$3 * Y4 + $V$4, $V$5)</f>
        <v>9783406</v>
      </c>
      <c r="AA4" s="8" t="str">
        <f>IF(COUNTIF($Z$4:Z4, Z4) &gt; 1, "Duplikat", "")</f>
        <v/>
      </c>
      <c r="AB4" s="8">
        <f t="shared" ref="AB4:AB51" si="2">Z4 / $V$5</f>
        <v>0.96483293885601573</v>
      </c>
      <c r="AC4" s="8">
        <f t="shared" ref="AC4:AC51" si="3">ROUND(AB4 * 100, 0)</f>
        <v>96</v>
      </c>
      <c r="AE4" s="8" t="s">
        <v>37</v>
      </c>
      <c r="AF4" s="15">
        <f>AC4</f>
        <v>96</v>
      </c>
      <c r="AG4" s="15" cm="1">
        <f t="array" ref="AG4">_xlfn.IFS(
  AF4&lt;=8, 281,
  AF4&lt;=21, 335,
  AF4&lt;=40, 389,
  AF4&lt;=60, 443,
  AF4&lt;=79, 497,
  AF4&lt;=90, 551,
  AF4&lt;=100, 605
)</f>
        <v>605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49</v>
      </c>
      <c r="D5" s="10">
        <v>378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308</v>
      </c>
      <c r="L5" s="10">
        <f>K5+$H$6</f>
        <v>361</v>
      </c>
      <c r="M5" s="10">
        <f t="shared" ref="M5:M10" si="4">COUNTIFS($D$2:$D$49, "&gt;=" &amp; K5, $D$2:$D$49, "&lt;=" &amp; L5)</f>
        <v>6</v>
      </c>
      <c r="N5" s="8">
        <f t="shared" ref="N5:N10" si="5">ROUND(SUM(K5:L5)/2, 0)</f>
        <v>335</v>
      </c>
      <c r="O5" s="14">
        <f t="shared" si="0"/>
        <v>0.125</v>
      </c>
      <c r="P5" s="14">
        <f t="shared" ref="P5:P10" si="6">P4+O5</f>
        <v>0.20833333333333331</v>
      </c>
      <c r="Q5" s="8">
        <f t="shared" ref="Q5:Q10" si="7">ROUND(P5 * 100, 0)</f>
        <v>21</v>
      </c>
      <c r="R5" s="10">
        <f>S4+1</f>
        <v>9</v>
      </c>
      <c r="S5" s="10">
        <f t="shared" ref="S5:S10" si="8">Q5</f>
        <v>21</v>
      </c>
      <c r="U5" s="9" t="s">
        <v>68</v>
      </c>
      <c r="V5" s="15">
        <v>10140000</v>
      </c>
      <c r="X5" s="15">
        <f t="shared" ref="X5:X51" si="9">ROW() - 3</f>
        <v>2</v>
      </c>
      <c r="Y5" s="8">
        <f t="shared" ref="Y5:Y51" si="10">Z4 - 1</f>
        <v>9783405</v>
      </c>
      <c r="Z5" s="8">
        <f t="shared" si="1"/>
        <v>2651512</v>
      </c>
      <c r="AA5" s="8" t="str">
        <f>IF(COUNTIF($Z$4:Z5, Z5) &gt; 1, "Duplikat", "")</f>
        <v/>
      </c>
      <c r="AB5" s="8">
        <f t="shared" si="2"/>
        <v>0.26149033530571991</v>
      </c>
      <c r="AC5" s="8">
        <f t="shared" si="3"/>
        <v>26</v>
      </c>
      <c r="AE5" s="8" t="s">
        <v>38</v>
      </c>
      <c r="AF5" s="15">
        <f t="shared" ref="AF5:AF50" si="11">AC5</f>
        <v>26</v>
      </c>
      <c r="AG5" s="15" cm="1">
        <f t="array" ref="AG5">_xlfn.IFS(
  AF5&lt;=8, 281,
  AF5&lt;=21, 335,
  AF5&lt;=40, 389,
  AF5&lt;=60, 443,
  AF5&lt;=79, 497,
  AF5&lt;=90, 551,
  AF5&lt;=100, 605
)</f>
        <v>389</v>
      </c>
      <c r="AH5" s="15">
        <f t="shared" ref="AH5:AH51" si="12">IF(AG5 - AG4&gt;= 0, "+" &amp; (AG5 - AG4), AG5 - AG4)</f>
        <v>-216</v>
      </c>
      <c r="AI5" s="15" t="str">
        <f>IF(AG5&gt;AG4,"Naik",IF(AG5&lt;AG4,"Turun","Stabil"))</f>
        <v>Turun</v>
      </c>
      <c r="AJ5" s="16">
        <f>IF(AG5&lt;&gt;0,(AG5-AG4)/AG4,0)</f>
        <v>-0.35702479338842974</v>
      </c>
    </row>
    <row r="6" spans="1:36" x14ac:dyDescent="0.25">
      <c r="A6" s="8">
        <v>5</v>
      </c>
      <c r="B6" s="8" t="s">
        <v>41</v>
      </c>
      <c r="C6" s="8" t="s">
        <v>49</v>
      </c>
      <c r="D6" s="10">
        <v>374</v>
      </c>
      <c r="E6" s="8">
        <v>2021</v>
      </c>
      <c r="G6" s="2" t="s">
        <v>62</v>
      </c>
      <c r="H6" s="8">
        <f>ROUND(H4/H5, 0)</f>
        <v>53</v>
      </c>
      <c r="I6" s="4"/>
      <c r="J6" s="13">
        <f t="shared" ref="J6:J10" si="13">J5+1</f>
        <v>3</v>
      </c>
      <c r="K6" s="10">
        <f t="shared" ref="K6:K10" si="14">L5+1</f>
        <v>362</v>
      </c>
      <c r="L6" s="10">
        <f>K6+$H$6</f>
        <v>415</v>
      </c>
      <c r="M6" s="10">
        <f t="shared" si="4"/>
        <v>9</v>
      </c>
      <c r="N6" s="8">
        <f t="shared" si="5"/>
        <v>389</v>
      </c>
      <c r="O6" s="14">
        <f t="shared" si="0"/>
        <v>0.1875</v>
      </c>
      <c r="P6" s="14">
        <f t="shared" si="6"/>
        <v>0.39583333333333331</v>
      </c>
      <c r="Q6" s="8">
        <f t="shared" si="7"/>
        <v>40</v>
      </c>
      <c r="R6" s="10">
        <f>S5+1</f>
        <v>22</v>
      </c>
      <c r="S6" s="10">
        <f t="shared" si="8"/>
        <v>40</v>
      </c>
      <c r="U6" s="9" t="s">
        <v>79</v>
      </c>
      <c r="V6" s="19">
        <v>10123020</v>
      </c>
      <c r="X6" s="15">
        <f t="shared" si="9"/>
        <v>3</v>
      </c>
      <c r="Y6" s="8">
        <f t="shared" si="10"/>
        <v>2651511</v>
      </c>
      <c r="Z6" s="8">
        <f t="shared" si="1"/>
        <v>4981738</v>
      </c>
      <c r="AA6" s="8" t="str">
        <f>IF(COUNTIF($Z$4:Z6, Z6) &gt; 1, "Duplikat", "")</f>
        <v/>
      </c>
      <c r="AB6" s="8">
        <f t="shared" si="2"/>
        <v>0.49129566074950692</v>
      </c>
      <c r="AC6" s="8">
        <f t="shared" si="3"/>
        <v>49</v>
      </c>
      <c r="AE6" s="8" t="s">
        <v>39</v>
      </c>
      <c r="AF6" s="15">
        <f t="shared" si="11"/>
        <v>49</v>
      </c>
      <c r="AG6" s="15" cm="1">
        <f t="array" ref="AG6">_xlfn.IFS(
  AF6&lt;=8, 281,
  AF6&lt;=21, 335,
  AF6&lt;=40, 389,
  AF6&lt;=60, 443,
  AF6&lt;=79, 497,
  AF6&lt;=90, 551,
  AF6&lt;=100, 605
)</f>
        <v>443</v>
      </c>
      <c r="AH6" s="15" t="str">
        <f t="shared" si="12"/>
        <v>+54</v>
      </c>
      <c r="AI6" s="15" t="str">
        <f t="shared" ref="AI6:AI51" si="15">IF(AG6&gt;AG5,"Naik",IF(AG6&lt;AG5,"Turun","Stabil"))</f>
        <v>Naik</v>
      </c>
      <c r="AJ6" s="16">
        <f t="shared" ref="AJ6:AJ51" si="16">IF(AG6&lt;&gt;0,(AG6-AG5)/AG5,0)</f>
        <v>0.13881748071979436</v>
      </c>
    </row>
    <row r="7" spans="1:36" x14ac:dyDescent="0.25">
      <c r="A7" s="8">
        <v>6</v>
      </c>
      <c r="B7" s="8" t="s">
        <v>42</v>
      </c>
      <c r="C7" s="8" t="s">
        <v>49</v>
      </c>
      <c r="D7" s="10">
        <v>382</v>
      </c>
      <c r="E7" s="8">
        <v>2021</v>
      </c>
      <c r="I7" s="4"/>
      <c r="J7" s="13">
        <f t="shared" si="13"/>
        <v>4</v>
      </c>
      <c r="K7" s="10">
        <f t="shared" si="14"/>
        <v>416</v>
      </c>
      <c r="L7" s="10">
        <f>K7+$H$6</f>
        <v>469</v>
      </c>
      <c r="M7" s="10">
        <f t="shared" si="4"/>
        <v>10</v>
      </c>
      <c r="N7" s="8">
        <f t="shared" si="5"/>
        <v>443</v>
      </c>
      <c r="O7" s="14">
        <f t="shared" si="0"/>
        <v>0.20833333333333334</v>
      </c>
      <c r="P7" s="14">
        <f t="shared" si="6"/>
        <v>0.60416666666666663</v>
      </c>
      <c r="Q7" s="8">
        <f t="shared" si="7"/>
        <v>60</v>
      </c>
      <c r="R7" s="10">
        <f t="shared" ref="R7:R10" si="17">S6+1</f>
        <v>41</v>
      </c>
      <c r="S7" s="10">
        <f t="shared" si="8"/>
        <v>60</v>
      </c>
      <c r="X7" s="15">
        <f t="shared" si="9"/>
        <v>4</v>
      </c>
      <c r="Y7" s="8">
        <f t="shared" si="10"/>
        <v>4981737</v>
      </c>
      <c r="Z7" s="8">
        <f t="shared" si="1"/>
        <v>3216484</v>
      </c>
      <c r="AA7" s="8" t="str">
        <f>IF(COUNTIF($Z$4:Z7, Z7) &gt; 1, "Duplikat", "")</f>
        <v/>
      </c>
      <c r="AB7" s="8">
        <f t="shared" si="2"/>
        <v>0.31720749506903351</v>
      </c>
      <c r="AC7" s="8">
        <f t="shared" si="3"/>
        <v>32</v>
      </c>
      <c r="AE7" s="8" t="s">
        <v>40</v>
      </c>
      <c r="AF7" s="15">
        <f t="shared" si="11"/>
        <v>32</v>
      </c>
      <c r="AG7" s="15" cm="1">
        <f t="array" ref="AG7">_xlfn.IFS(
  AF7&lt;=8, 281,
  AF7&lt;=21, 335,
  AF7&lt;=40, 389,
  AF7&lt;=60, 443,
  AF7&lt;=79, 497,
  AF7&lt;=90, 551,
  AF7&lt;=100, 605
)</f>
        <v>389</v>
      </c>
      <c r="AH7" s="15">
        <f t="shared" si="12"/>
        <v>-54</v>
      </c>
      <c r="AI7" s="15" t="str">
        <f t="shared" si="15"/>
        <v>Turun</v>
      </c>
      <c r="AJ7" s="16">
        <f t="shared" si="16"/>
        <v>-0.12189616252821671</v>
      </c>
    </row>
    <row r="8" spans="1:36" x14ac:dyDescent="0.25">
      <c r="A8" s="8">
        <v>7</v>
      </c>
      <c r="B8" s="8" t="s">
        <v>43</v>
      </c>
      <c r="C8" s="8" t="s">
        <v>49</v>
      </c>
      <c r="D8" s="10">
        <v>455</v>
      </c>
      <c r="E8" s="8">
        <v>2021</v>
      </c>
      <c r="I8" s="4"/>
      <c r="J8" s="13">
        <f t="shared" si="13"/>
        <v>5</v>
      </c>
      <c r="K8" s="10">
        <f t="shared" si="14"/>
        <v>470</v>
      </c>
      <c r="L8" s="10">
        <f>K8+$H$6</f>
        <v>523</v>
      </c>
      <c r="M8" s="10">
        <f t="shared" si="4"/>
        <v>9</v>
      </c>
      <c r="N8" s="8">
        <f t="shared" si="5"/>
        <v>497</v>
      </c>
      <c r="O8" s="14">
        <f t="shared" si="0"/>
        <v>0.1875</v>
      </c>
      <c r="P8" s="14">
        <f t="shared" si="6"/>
        <v>0.79166666666666663</v>
      </c>
      <c r="Q8" s="8">
        <f t="shared" si="7"/>
        <v>79</v>
      </c>
      <c r="R8" s="10">
        <f t="shared" si="17"/>
        <v>61</v>
      </c>
      <c r="S8" s="10">
        <f t="shared" si="8"/>
        <v>79</v>
      </c>
      <c r="X8" s="15">
        <f t="shared" si="9"/>
        <v>5</v>
      </c>
      <c r="Y8" s="8">
        <f t="shared" si="10"/>
        <v>3216483</v>
      </c>
      <c r="Z8" s="8">
        <f t="shared" si="1"/>
        <v>6706150</v>
      </c>
      <c r="AA8" s="8" t="str">
        <f>IF(COUNTIF($Z$4:Z8, Z8) &gt; 1, "Duplikat", "")</f>
        <v/>
      </c>
      <c r="AB8" s="8">
        <f t="shared" si="2"/>
        <v>0.66135601577909275</v>
      </c>
      <c r="AC8" s="8">
        <f t="shared" si="3"/>
        <v>66</v>
      </c>
      <c r="AE8" s="8" t="s">
        <v>41</v>
      </c>
      <c r="AF8" s="15">
        <f t="shared" si="11"/>
        <v>66</v>
      </c>
      <c r="AG8" s="15" cm="1">
        <f t="array" ref="AG8">_xlfn.IFS(
  AF8&lt;=8, 281,
  AF8&lt;=21, 335,
  AF8&lt;=40, 389,
  AF8&lt;=60, 443,
  AF8&lt;=79, 497,
  AF8&lt;=90, 551,
  AF8&lt;=100, 605
)</f>
        <v>497</v>
      </c>
      <c r="AH8" s="15" t="str">
        <f t="shared" si="12"/>
        <v>+108</v>
      </c>
      <c r="AI8" s="15" t="str">
        <f t="shared" si="15"/>
        <v>Naik</v>
      </c>
      <c r="AJ8" s="16">
        <f t="shared" si="16"/>
        <v>0.27763496143958871</v>
      </c>
    </row>
    <row r="9" spans="1:36" x14ac:dyDescent="0.25">
      <c r="A9" s="8">
        <v>8</v>
      </c>
      <c r="B9" s="8" t="s">
        <v>44</v>
      </c>
      <c r="C9" s="8" t="s">
        <v>49</v>
      </c>
      <c r="D9" s="10">
        <v>330</v>
      </c>
      <c r="E9" s="8">
        <v>2021</v>
      </c>
      <c r="I9" s="4"/>
      <c r="J9" s="13">
        <f t="shared" si="13"/>
        <v>6</v>
      </c>
      <c r="K9" s="10">
        <f t="shared" si="14"/>
        <v>524</v>
      </c>
      <c r="L9" s="10">
        <f>K9+$H$6</f>
        <v>577</v>
      </c>
      <c r="M9" s="10">
        <f t="shared" si="4"/>
        <v>5</v>
      </c>
      <c r="N9" s="8">
        <f t="shared" si="5"/>
        <v>551</v>
      </c>
      <c r="O9" s="14">
        <f t="shared" si="0"/>
        <v>0.10416666666666667</v>
      </c>
      <c r="P9" s="14">
        <f t="shared" si="6"/>
        <v>0.89583333333333326</v>
      </c>
      <c r="Q9" s="8">
        <f t="shared" si="7"/>
        <v>90</v>
      </c>
      <c r="R9" s="10">
        <f t="shared" si="17"/>
        <v>80</v>
      </c>
      <c r="S9" s="10">
        <f t="shared" si="8"/>
        <v>90</v>
      </c>
      <c r="X9" s="15">
        <f t="shared" si="9"/>
        <v>6</v>
      </c>
      <c r="Y9" s="8">
        <f t="shared" si="10"/>
        <v>6706149</v>
      </c>
      <c r="Z9" s="8">
        <f t="shared" si="1"/>
        <v>9009136</v>
      </c>
      <c r="AA9" s="8" t="str">
        <f>IF(COUNTIF($Z$4:Z9, Z9) &gt; 1, "Duplikat", "")</f>
        <v/>
      </c>
      <c r="AB9" s="8">
        <f t="shared" si="2"/>
        <v>0.88847495069033533</v>
      </c>
      <c r="AC9" s="8">
        <f t="shared" si="3"/>
        <v>89</v>
      </c>
      <c r="AE9" s="8" t="s">
        <v>42</v>
      </c>
      <c r="AF9" s="15">
        <f t="shared" si="11"/>
        <v>89</v>
      </c>
      <c r="AG9" s="15" cm="1">
        <f t="array" ref="AG9">_xlfn.IFS(
  AF9&lt;=8, 281,
  AF9&lt;=21, 335,
  AF9&lt;=40, 389,
  AF9&lt;=60, 443,
  AF9&lt;=79, 497,
  AF9&lt;=90, 551,
  AF9&lt;=100, 605
)</f>
        <v>551</v>
      </c>
      <c r="AH9" s="15" t="str">
        <f t="shared" si="12"/>
        <v>+54</v>
      </c>
      <c r="AI9" s="15" t="str">
        <f t="shared" si="15"/>
        <v>Naik</v>
      </c>
      <c r="AJ9" s="16">
        <f t="shared" si="16"/>
        <v>0.10865191146881288</v>
      </c>
    </row>
    <row r="10" spans="1:36" x14ac:dyDescent="0.25">
      <c r="A10" s="8">
        <v>9</v>
      </c>
      <c r="B10" s="8" t="s">
        <v>45</v>
      </c>
      <c r="C10" s="8" t="s">
        <v>49</v>
      </c>
      <c r="D10" s="10">
        <v>279</v>
      </c>
      <c r="E10" s="8">
        <v>2021</v>
      </c>
      <c r="I10" s="4"/>
      <c r="J10" s="13">
        <f t="shared" si="13"/>
        <v>7</v>
      </c>
      <c r="K10" s="10">
        <f t="shared" si="14"/>
        <v>578</v>
      </c>
      <c r="L10" s="10">
        <f>K10+$H$6</f>
        <v>631</v>
      </c>
      <c r="M10" s="10">
        <f t="shared" si="4"/>
        <v>5</v>
      </c>
      <c r="N10" s="8">
        <f t="shared" si="5"/>
        <v>605</v>
      </c>
      <c r="O10" s="14">
        <f t="shared" si="0"/>
        <v>0.10416666666666667</v>
      </c>
      <c r="P10" s="14">
        <f t="shared" si="6"/>
        <v>0.99999999999999989</v>
      </c>
      <c r="Q10" s="8">
        <f t="shared" si="7"/>
        <v>100</v>
      </c>
      <c r="R10" s="10">
        <f t="shared" si="17"/>
        <v>91</v>
      </c>
      <c r="S10" s="10">
        <f t="shared" si="8"/>
        <v>100</v>
      </c>
      <c r="X10" s="15">
        <f t="shared" si="9"/>
        <v>7</v>
      </c>
      <c r="Y10" s="8">
        <f t="shared" si="10"/>
        <v>9009135</v>
      </c>
      <c r="Z10" s="8">
        <f t="shared" si="1"/>
        <v>6671842</v>
      </c>
      <c r="AA10" s="8" t="str">
        <f>IF(COUNTIF($Z$4:Z10, Z10) &gt; 1, "Duplikat", "")</f>
        <v/>
      </c>
      <c r="AB10" s="8">
        <f t="shared" si="2"/>
        <v>0.65797258382642998</v>
      </c>
      <c r="AC10" s="8">
        <f t="shared" si="3"/>
        <v>66</v>
      </c>
      <c r="AE10" s="8" t="s">
        <v>43</v>
      </c>
      <c r="AF10" s="15">
        <f t="shared" si="11"/>
        <v>66</v>
      </c>
      <c r="AG10" s="15" cm="1">
        <f t="array" ref="AG10">_xlfn.IFS(
  AF10&lt;=8, 281,
  AF10&lt;=21, 335,
  AF10&lt;=40, 389,
  AF10&lt;=60, 443,
  AF10&lt;=79, 497,
  AF10&lt;=90, 551,
  AF10&lt;=100, 605
)</f>
        <v>497</v>
      </c>
      <c r="AH10" s="15">
        <f t="shared" si="12"/>
        <v>-54</v>
      </c>
      <c r="AI10" s="15" t="str">
        <f t="shared" si="15"/>
        <v>Turun</v>
      </c>
      <c r="AJ10" s="16">
        <f t="shared" si="16"/>
        <v>-9.8003629764065334E-2</v>
      </c>
    </row>
    <row r="11" spans="1:36" ht="14.45" customHeight="1" x14ac:dyDescent="0.25">
      <c r="A11" s="8">
        <v>10</v>
      </c>
      <c r="B11" s="8" t="s">
        <v>46</v>
      </c>
      <c r="C11" s="8" t="s">
        <v>49</v>
      </c>
      <c r="D11" s="10">
        <v>322</v>
      </c>
      <c r="E11" s="8">
        <v>2021</v>
      </c>
      <c r="I11" s="3"/>
      <c r="J11" s="26" t="s">
        <v>78</v>
      </c>
      <c r="K11" s="26"/>
      <c r="L11" s="26"/>
      <c r="M11" s="10">
        <f>SUM(M4:M10)</f>
        <v>48</v>
      </c>
      <c r="N11" s="27"/>
      <c r="O11" s="27"/>
      <c r="P11" s="27"/>
      <c r="Q11" s="27"/>
      <c r="R11" s="27"/>
      <c r="S11" s="27"/>
      <c r="X11" s="15">
        <f t="shared" si="9"/>
        <v>8</v>
      </c>
      <c r="Y11" s="8">
        <f t="shared" si="10"/>
        <v>6671841</v>
      </c>
      <c r="Z11" s="8">
        <f t="shared" si="1"/>
        <v>8288668</v>
      </c>
      <c r="AA11" s="8" t="str">
        <f>IF(COUNTIF($Z$4:Z11, Z11) &gt; 1, "Duplikat", "")</f>
        <v/>
      </c>
      <c r="AB11" s="8">
        <f t="shared" si="2"/>
        <v>0.81742287968441818</v>
      </c>
      <c r="AC11" s="8">
        <f t="shared" si="3"/>
        <v>82</v>
      </c>
      <c r="AE11" s="8" t="s">
        <v>44</v>
      </c>
      <c r="AF11" s="15">
        <f t="shared" si="11"/>
        <v>82</v>
      </c>
      <c r="AG11" s="15" cm="1">
        <f t="array" ref="AG11">_xlfn.IFS(
  AF11&lt;=8, 281,
  AF11&lt;=21, 335,
  AF11&lt;=40, 389,
  AF11&lt;=60, 443,
  AF11&lt;=79, 497,
  AF11&lt;=90, 551,
  AF11&lt;=100, 605
)</f>
        <v>551</v>
      </c>
      <c r="AH11" s="15" t="str">
        <f t="shared" si="12"/>
        <v>+54</v>
      </c>
      <c r="AI11" s="15" t="str">
        <f t="shared" si="15"/>
        <v>Naik</v>
      </c>
      <c r="AJ11" s="16">
        <f t="shared" si="16"/>
        <v>0.10865191146881288</v>
      </c>
    </row>
    <row r="12" spans="1:36" x14ac:dyDescent="0.25">
      <c r="A12" s="8">
        <v>11</v>
      </c>
      <c r="B12" s="8" t="s">
        <v>47</v>
      </c>
      <c r="C12" s="8" t="s">
        <v>49</v>
      </c>
      <c r="D12" s="10">
        <v>319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0"/>
        <v>8288667</v>
      </c>
      <c r="Z12" s="8">
        <f t="shared" si="1"/>
        <v>1682014</v>
      </c>
      <c r="AA12" s="8" t="str">
        <f>IF(COUNTIF($Z$4:Z12, Z12) &gt; 1, "Duplikat", "")</f>
        <v/>
      </c>
      <c r="AB12" s="8">
        <f t="shared" si="2"/>
        <v>0.16587909270216963</v>
      </c>
      <c r="AC12" s="8">
        <f t="shared" si="3"/>
        <v>17</v>
      </c>
      <c r="AE12" s="8" t="s">
        <v>45</v>
      </c>
      <c r="AF12" s="15">
        <f t="shared" si="11"/>
        <v>17</v>
      </c>
      <c r="AG12" s="15" cm="1">
        <f t="array" ref="AG12">_xlfn.IFS(
  AF12&lt;=8, 281,
  AF12&lt;=21, 335,
  AF12&lt;=40, 389,
  AF12&lt;=60, 443,
  AF12&lt;=79, 497,
  AF12&lt;=90, 551,
  AF12&lt;=100, 605
)</f>
        <v>335</v>
      </c>
      <c r="AH12" s="15">
        <f t="shared" si="12"/>
        <v>-216</v>
      </c>
      <c r="AI12" s="15" t="str">
        <f t="shared" si="15"/>
        <v>Turun</v>
      </c>
      <c r="AJ12" s="16">
        <f t="shared" si="16"/>
        <v>-0.39201451905626133</v>
      </c>
    </row>
    <row r="13" spans="1:36" x14ac:dyDescent="0.25">
      <c r="A13" s="8">
        <v>12</v>
      </c>
      <c r="B13" s="8" t="s">
        <v>48</v>
      </c>
      <c r="C13" s="8" t="s">
        <v>49</v>
      </c>
      <c r="D13" s="10">
        <v>365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0"/>
        <v>1682013</v>
      </c>
      <c r="Z13" s="8">
        <f t="shared" si="1"/>
        <v>4902280</v>
      </c>
      <c r="AA13" s="8" t="str">
        <f>IF(COUNTIF($Z$4:Z13, Z13) &gt; 1, "Duplikat", "")</f>
        <v/>
      </c>
      <c r="AB13" s="8">
        <f t="shared" si="2"/>
        <v>0.48345956607495066</v>
      </c>
      <c r="AC13" s="8">
        <f t="shared" si="3"/>
        <v>48</v>
      </c>
      <c r="AE13" s="8" t="s">
        <v>46</v>
      </c>
      <c r="AF13" s="15">
        <f t="shared" si="11"/>
        <v>48</v>
      </c>
      <c r="AG13" s="15" cm="1">
        <f t="array" ref="AG13">_xlfn.IFS(
  AF13&lt;=8, 281,
  AF13&lt;=21, 335,
  AF13&lt;=40, 389,
  AF13&lt;=60, 443,
  AF13&lt;=79, 497,
  AF13&lt;=90, 551,
  AF13&lt;=100, 605
)</f>
        <v>443</v>
      </c>
      <c r="AH13" s="15" t="str">
        <f t="shared" si="12"/>
        <v>+108</v>
      </c>
      <c r="AI13" s="15" t="str">
        <f t="shared" si="15"/>
        <v>Naik</v>
      </c>
      <c r="AJ13" s="16">
        <f t="shared" si="16"/>
        <v>0.32238805970149254</v>
      </c>
    </row>
    <row r="14" spans="1:36" x14ac:dyDescent="0.25">
      <c r="A14" s="8">
        <v>13</v>
      </c>
      <c r="B14" s="8" t="s">
        <v>37</v>
      </c>
      <c r="C14" s="8" t="s">
        <v>49</v>
      </c>
      <c r="D14" s="10">
        <v>391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0"/>
        <v>4902279</v>
      </c>
      <c r="Z14" s="8">
        <f t="shared" si="1"/>
        <v>1547866</v>
      </c>
      <c r="AA14" s="8" t="str">
        <f>IF(COUNTIF($Z$4:Z14, Z14) &gt; 1, "Duplikat", "")</f>
        <v/>
      </c>
      <c r="AB14" s="8">
        <f t="shared" si="2"/>
        <v>0.15264950690335305</v>
      </c>
      <c r="AC14" s="8">
        <f t="shared" si="3"/>
        <v>15</v>
      </c>
      <c r="AE14" s="8" t="s">
        <v>47</v>
      </c>
      <c r="AF14" s="15">
        <f t="shared" si="11"/>
        <v>15</v>
      </c>
      <c r="AG14" s="15" cm="1">
        <f t="array" ref="AG14">_xlfn.IFS(
  AF14&lt;=8, 281,
  AF14&lt;=21, 335,
  AF14&lt;=40, 389,
  AF14&lt;=60, 443,
  AF14&lt;=79, 497,
  AF14&lt;=90, 551,
  AF14&lt;=100, 605
)</f>
        <v>335</v>
      </c>
      <c r="AH14" s="15">
        <f t="shared" si="12"/>
        <v>-108</v>
      </c>
      <c r="AI14" s="15" t="str">
        <f t="shared" si="15"/>
        <v>Turun</v>
      </c>
      <c r="AJ14" s="16">
        <f t="shared" si="16"/>
        <v>-0.24379232505643342</v>
      </c>
    </row>
    <row r="15" spans="1:36" x14ac:dyDescent="0.25">
      <c r="A15" s="8">
        <v>14</v>
      </c>
      <c r="B15" s="8" t="s">
        <v>38</v>
      </c>
      <c r="C15" s="8" t="s">
        <v>49</v>
      </c>
      <c r="D15" s="10">
        <v>328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0"/>
        <v>1547865</v>
      </c>
      <c r="Z15" s="8">
        <f t="shared" si="1"/>
        <v>2085172</v>
      </c>
      <c r="AA15" s="8" t="str">
        <f>IF(COUNTIF($Z$4:Z15, Z15) &gt; 1, "Duplikat", "")</f>
        <v/>
      </c>
      <c r="AB15" s="8">
        <f t="shared" si="2"/>
        <v>0.20563826429980275</v>
      </c>
      <c r="AC15" s="8">
        <f t="shared" si="3"/>
        <v>21</v>
      </c>
      <c r="AE15" s="8" t="s">
        <v>48</v>
      </c>
      <c r="AF15" s="15">
        <f t="shared" si="11"/>
        <v>21</v>
      </c>
      <c r="AG15" s="15" cm="1">
        <f t="array" ref="AG15">_xlfn.IFS(
  AF15&lt;=8, 281,
  AF15&lt;=21, 335,
  AF15&lt;=40, 389,
  AF15&lt;=60, 443,
  AF15&lt;=79, 497,
  AF15&lt;=90, 551,
  AF15&lt;=100, 605
)</f>
        <v>335</v>
      </c>
      <c r="AH15" s="15" t="str">
        <f t="shared" si="12"/>
        <v>+0</v>
      </c>
      <c r="AI15" s="15" t="str">
        <f t="shared" si="15"/>
        <v>Stabil</v>
      </c>
      <c r="AJ15" s="16">
        <f t="shared" si="16"/>
        <v>0</v>
      </c>
    </row>
    <row r="16" spans="1:36" x14ac:dyDescent="0.25">
      <c r="A16" s="8">
        <v>15</v>
      </c>
      <c r="B16" s="8" t="s">
        <v>39</v>
      </c>
      <c r="C16" s="8" t="s">
        <v>49</v>
      </c>
      <c r="D16" s="10">
        <v>302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0"/>
        <v>2085171</v>
      </c>
      <c r="Z16" s="8">
        <f t="shared" si="1"/>
        <v>3228598</v>
      </c>
      <c r="AA16" s="8" t="str">
        <f>IF(COUNTIF($Z$4:Z16, Z16) &gt; 1, "Duplikat", "")</f>
        <v/>
      </c>
      <c r="AB16" s="8">
        <f t="shared" si="2"/>
        <v>0.31840216962524653</v>
      </c>
      <c r="AC16" s="8">
        <f t="shared" si="3"/>
        <v>32</v>
      </c>
      <c r="AE16" s="8" t="s">
        <v>37</v>
      </c>
      <c r="AF16" s="15">
        <f t="shared" si="11"/>
        <v>32</v>
      </c>
      <c r="AG16" s="15" cm="1">
        <f t="array" ref="AG16">_xlfn.IFS(
  AF16&lt;=8, 281,
  AF16&lt;=21, 335,
  AF16&lt;=40, 389,
  AF16&lt;=60, 443,
  AF16&lt;=79, 497,
  AF16&lt;=90, 551,
  AF16&lt;=100, 605
)</f>
        <v>389</v>
      </c>
      <c r="AH16" s="15" t="str">
        <f t="shared" si="12"/>
        <v>+54</v>
      </c>
      <c r="AI16" s="15" t="str">
        <f t="shared" si="15"/>
        <v>Naik</v>
      </c>
      <c r="AJ16" s="16">
        <f t="shared" si="16"/>
        <v>0.16119402985074627</v>
      </c>
    </row>
    <row r="17" spans="1:36" x14ac:dyDescent="0.25">
      <c r="A17" s="8">
        <v>16</v>
      </c>
      <c r="B17" s="8" t="s">
        <v>40</v>
      </c>
      <c r="C17" s="8" t="s">
        <v>49</v>
      </c>
      <c r="D17" s="10">
        <v>275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0"/>
        <v>3228597</v>
      </c>
      <c r="Z17" s="8">
        <f t="shared" si="1"/>
        <v>6960544</v>
      </c>
      <c r="AA17" s="8" t="str">
        <f>IF(COUNTIF($Z$4:Z17, Z17) &gt; 1, "Duplikat", "")</f>
        <v/>
      </c>
      <c r="AB17" s="8">
        <f t="shared" si="2"/>
        <v>0.68644418145956609</v>
      </c>
      <c r="AC17" s="8">
        <f t="shared" si="3"/>
        <v>69</v>
      </c>
      <c r="AE17" s="8" t="s">
        <v>38</v>
      </c>
      <c r="AF17" s="15">
        <f t="shared" si="11"/>
        <v>69</v>
      </c>
      <c r="AG17" s="15" cm="1">
        <f t="array" ref="AG17">_xlfn.IFS(
  AF17&lt;=8, 281,
  AF17&lt;=21, 335,
  AF17&lt;=40, 389,
  AF17&lt;=60, 443,
  AF17&lt;=79, 497,
  AF17&lt;=90, 551,
  AF17&lt;=100, 605
)</f>
        <v>497</v>
      </c>
      <c r="AH17" s="15" t="str">
        <f t="shared" si="12"/>
        <v>+108</v>
      </c>
      <c r="AI17" s="15" t="str">
        <f t="shared" si="15"/>
        <v>Naik</v>
      </c>
      <c r="AJ17" s="16">
        <f t="shared" si="16"/>
        <v>0.27763496143958871</v>
      </c>
    </row>
    <row r="18" spans="1:36" x14ac:dyDescent="0.25">
      <c r="A18" s="8">
        <v>17</v>
      </c>
      <c r="B18" s="8" t="s">
        <v>41</v>
      </c>
      <c r="C18" s="8" t="s">
        <v>49</v>
      </c>
      <c r="D18" s="10">
        <v>355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0"/>
        <v>6960543</v>
      </c>
      <c r="Z18" s="8">
        <f t="shared" si="1"/>
        <v>4211410</v>
      </c>
      <c r="AA18" s="8" t="str">
        <f>IF(COUNTIF($Z$4:Z18, Z18) &gt; 1, "Duplikat", "")</f>
        <v/>
      </c>
      <c r="AB18" s="8">
        <f t="shared" si="2"/>
        <v>0.41532642998027614</v>
      </c>
      <c r="AC18" s="8">
        <f t="shared" si="3"/>
        <v>42</v>
      </c>
      <c r="AE18" s="8" t="s">
        <v>39</v>
      </c>
      <c r="AF18" s="15">
        <f t="shared" si="11"/>
        <v>42</v>
      </c>
      <c r="AG18" s="15" cm="1">
        <f t="array" ref="AG18">_xlfn.IFS(
  AF18&lt;=8, 281,
  AF18&lt;=21, 335,
  AF18&lt;=40, 389,
  AF18&lt;=60, 443,
  AF18&lt;=79, 497,
  AF18&lt;=90, 551,
  AF18&lt;=100, 605
)</f>
        <v>443</v>
      </c>
      <c r="AH18" s="15">
        <f t="shared" si="12"/>
        <v>-54</v>
      </c>
      <c r="AI18" s="15" t="str">
        <f t="shared" si="15"/>
        <v>Turun</v>
      </c>
      <c r="AJ18" s="16">
        <f t="shared" si="16"/>
        <v>-0.10865191146881288</v>
      </c>
    </row>
    <row r="19" spans="1:36" x14ac:dyDescent="0.25">
      <c r="A19" s="8">
        <v>18</v>
      </c>
      <c r="B19" s="8" t="s">
        <v>42</v>
      </c>
      <c r="C19" s="8" t="s">
        <v>49</v>
      </c>
      <c r="D19" s="10">
        <v>429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0"/>
        <v>4211409</v>
      </c>
      <c r="Z19" s="8">
        <f t="shared" si="1"/>
        <v>7319596</v>
      </c>
      <c r="AA19" s="8" t="str">
        <f>IF(COUNTIF($Z$4:Z19, Z19) &gt; 1, "Duplikat", "")</f>
        <v/>
      </c>
      <c r="AB19" s="8">
        <f t="shared" si="2"/>
        <v>0.72185364891518733</v>
      </c>
      <c r="AC19" s="8">
        <f t="shared" si="3"/>
        <v>72</v>
      </c>
      <c r="AE19" s="8" t="s">
        <v>40</v>
      </c>
      <c r="AF19" s="15">
        <f t="shared" si="11"/>
        <v>72</v>
      </c>
      <c r="AG19" s="15" cm="1">
        <f t="array" ref="AG19">_xlfn.IFS(
  AF19&lt;=8, 281,
  AF19&lt;=21, 335,
  AF19&lt;=40, 389,
  AF19&lt;=60, 443,
  AF19&lt;=79, 497,
  AF19&lt;=90, 551,
  AF19&lt;=100, 605
)</f>
        <v>497</v>
      </c>
      <c r="AH19" s="15" t="str">
        <f t="shared" si="12"/>
        <v>+54</v>
      </c>
      <c r="AI19" s="15" t="str">
        <f t="shared" si="15"/>
        <v>Naik</v>
      </c>
      <c r="AJ19" s="16">
        <f t="shared" si="16"/>
        <v>0.12189616252821671</v>
      </c>
    </row>
    <row r="20" spans="1:36" ht="14.45" customHeight="1" x14ac:dyDescent="0.25">
      <c r="A20" s="8">
        <v>19</v>
      </c>
      <c r="B20" s="8" t="s">
        <v>43</v>
      </c>
      <c r="C20" s="8" t="s">
        <v>49</v>
      </c>
      <c r="D20" s="10">
        <v>390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0"/>
        <v>7319595</v>
      </c>
      <c r="Z20" s="8">
        <f t="shared" si="1"/>
        <v>1611502</v>
      </c>
      <c r="AA20" s="8" t="str">
        <f>IF(COUNTIF($Z$4:Z20, Z20) &gt; 1, "Duplikat", "")</f>
        <v/>
      </c>
      <c r="AB20" s="8">
        <f t="shared" si="2"/>
        <v>0.15892524654832346</v>
      </c>
      <c r="AC20" s="8">
        <f t="shared" si="3"/>
        <v>16</v>
      </c>
      <c r="AE20" s="8" t="s">
        <v>41</v>
      </c>
      <c r="AF20" s="15">
        <f t="shared" si="11"/>
        <v>16</v>
      </c>
      <c r="AG20" s="15" cm="1">
        <f t="array" ref="AG20">_xlfn.IFS(
  AF20&lt;=8, 281,
  AF20&lt;=21, 335,
  AF20&lt;=40, 389,
  AF20&lt;=60, 443,
  AF20&lt;=79, 497,
  AF20&lt;=90, 551,
  AF20&lt;=100, 605
)</f>
        <v>335</v>
      </c>
      <c r="AH20" s="15">
        <f t="shared" si="12"/>
        <v>-162</v>
      </c>
      <c r="AI20" s="15" t="str">
        <f t="shared" si="15"/>
        <v>Turun</v>
      </c>
      <c r="AJ20" s="16">
        <f t="shared" si="16"/>
        <v>-0.32595573440643866</v>
      </c>
    </row>
    <row r="21" spans="1:36" x14ac:dyDescent="0.25">
      <c r="A21" s="8">
        <v>20</v>
      </c>
      <c r="B21" s="8" t="s">
        <v>44</v>
      </c>
      <c r="C21" s="8" t="s">
        <v>49</v>
      </c>
      <c r="D21" s="10">
        <v>418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0"/>
        <v>1611501</v>
      </c>
      <c r="Z21" s="8">
        <f t="shared" si="1"/>
        <v>3421528</v>
      </c>
      <c r="AA21" s="8" t="str">
        <f>IF(COUNTIF($Z$4:Z21, Z21) &gt; 1, "Duplikat", "")</f>
        <v/>
      </c>
      <c r="AB21" s="8">
        <f t="shared" si="2"/>
        <v>0.33742879684418148</v>
      </c>
      <c r="AC21" s="8">
        <f t="shared" si="3"/>
        <v>34</v>
      </c>
      <c r="AE21" s="8" t="s">
        <v>42</v>
      </c>
      <c r="AF21" s="15">
        <f t="shared" si="11"/>
        <v>34</v>
      </c>
      <c r="AG21" s="15" cm="1">
        <f t="array" ref="AG21">_xlfn.IFS(
  AF21&lt;=8, 281,
  AF21&lt;=21, 335,
  AF21&lt;=40, 389,
  AF21&lt;=60, 443,
  AF21&lt;=79, 497,
  AF21&lt;=90, 551,
  AF21&lt;=100, 605
)</f>
        <v>389</v>
      </c>
      <c r="AH21" s="15" t="str">
        <f t="shared" si="12"/>
        <v>+54</v>
      </c>
      <c r="AI21" s="15" t="str">
        <f t="shared" si="15"/>
        <v>Naik</v>
      </c>
      <c r="AJ21" s="16">
        <f t="shared" si="16"/>
        <v>0.16119402985074627</v>
      </c>
    </row>
    <row r="22" spans="1:36" x14ac:dyDescent="0.25">
      <c r="A22" s="8">
        <v>21</v>
      </c>
      <c r="B22" s="8" t="s">
        <v>45</v>
      </c>
      <c r="C22" s="8" t="s">
        <v>49</v>
      </c>
      <c r="D22" s="10">
        <v>467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0"/>
        <v>3421527</v>
      </c>
      <c r="Z22" s="8">
        <f t="shared" si="1"/>
        <v>872074</v>
      </c>
      <c r="AA22" s="8" t="str">
        <f>IF(COUNTIF($Z$4:Z22, Z22) &gt; 1, "Duplikat", "")</f>
        <v/>
      </c>
      <c r="AB22" s="8">
        <f t="shared" si="2"/>
        <v>8.6003353057199208E-2</v>
      </c>
      <c r="AC22" s="8">
        <f t="shared" si="3"/>
        <v>9</v>
      </c>
      <c r="AE22" s="8" t="s">
        <v>43</v>
      </c>
      <c r="AF22" s="15">
        <f t="shared" si="11"/>
        <v>9</v>
      </c>
      <c r="AG22" s="15" cm="1">
        <f t="array" ref="AG22">_xlfn.IFS(
  AF22&lt;=8, 281,
  AF22&lt;=21, 335,
  AF22&lt;=40, 389,
  AF22&lt;=60, 443,
  AF22&lt;=79, 497,
  AF22&lt;=90, 551,
  AF22&lt;=100, 605
)</f>
        <v>335</v>
      </c>
      <c r="AH22" s="15">
        <f t="shared" si="12"/>
        <v>-54</v>
      </c>
      <c r="AI22" s="15" t="str">
        <f t="shared" si="15"/>
        <v>Turun</v>
      </c>
      <c r="AJ22" s="16">
        <f t="shared" si="16"/>
        <v>-0.13881748071979436</v>
      </c>
    </row>
    <row r="23" spans="1:36" x14ac:dyDescent="0.25">
      <c r="A23" s="8">
        <v>22</v>
      </c>
      <c r="B23" s="8" t="s">
        <v>46</v>
      </c>
      <c r="C23" s="8" t="s">
        <v>49</v>
      </c>
      <c r="D23" s="10">
        <v>511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0"/>
        <v>872073</v>
      </c>
      <c r="Z23" s="8">
        <f t="shared" si="1"/>
        <v>8173540</v>
      </c>
      <c r="AA23" s="8" t="str">
        <f>IF(COUNTIF($Z$4:Z23, Z23) &gt; 1, "Duplikat", "")</f>
        <v/>
      </c>
      <c r="AB23" s="8">
        <f t="shared" si="2"/>
        <v>0.80606903353057202</v>
      </c>
      <c r="AC23" s="8">
        <f t="shared" si="3"/>
        <v>81</v>
      </c>
      <c r="AE23" s="8" t="s">
        <v>44</v>
      </c>
      <c r="AF23" s="15">
        <f t="shared" si="11"/>
        <v>81</v>
      </c>
      <c r="AG23" s="15" cm="1">
        <f t="array" ref="AG23">_xlfn.IFS(
  AF23&lt;=8, 281,
  AF23&lt;=21, 335,
  AF23&lt;=40, 389,
  AF23&lt;=60, 443,
  AF23&lt;=79, 497,
  AF23&lt;=90, 551,
  AF23&lt;=100, 605
)</f>
        <v>551</v>
      </c>
      <c r="AH23" s="15" t="str">
        <f t="shared" si="12"/>
        <v>+216</v>
      </c>
      <c r="AI23" s="15" t="str">
        <f t="shared" si="15"/>
        <v>Naik</v>
      </c>
      <c r="AJ23" s="16">
        <f t="shared" si="16"/>
        <v>0.64477611940298507</v>
      </c>
    </row>
    <row r="24" spans="1:36" x14ac:dyDescent="0.25">
      <c r="A24" s="8">
        <v>23</v>
      </c>
      <c r="B24" s="8" t="s">
        <v>47</v>
      </c>
      <c r="C24" s="8" t="s">
        <v>49</v>
      </c>
      <c r="D24" s="10">
        <v>492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0"/>
        <v>8173539</v>
      </c>
      <c r="Z24" s="8">
        <f t="shared" si="1"/>
        <v>9404326</v>
      </c>
      <c r="AA24" s="8" t="str">
        <f>IF(COUNTIF($Z$4:Z24, Z24) &gt; 1, "Duplikat", "")</f>
        <v/>
      </c>
      <c r="AB24" s="8">
        <f t="shared" si="2"/>
        <v>0.92744832347140038</v>
      </c>
      <c r="AC24" s="8">
        <f t="shared" si="3"/>
        <v>93</v>
      </c>
      <c r="AE24" s="8" t="s">
        <v>45</v>
      </c>
      <c r="AF24" s="15">
        <f t="shared" si="11"/>
        <v>93</v>
      </c>
      <c r="AG24" s="15" cm="1">
        <f t="array" ref="AG24">_xlfn.IFS(
  AF24&lt;=8, 281,
  AF24&lt;=21, 335,
  AF24&lt;=40, 389,
  AF24&lt;=60, 443,
  AF24&lt;=79, 497,
  AF24&lt;=90, 551,
  AF24&lt;=100, 605
)</f>
        <v>605</v>
      </c>
      <c r="AH24" s="15" t="str">
        <f t="shared" si="12"/>
        <v>+54</v>
      </c>
      <c r="AI24" s="15" t="str">
        <f t="shared" si="15"/>
        <v>Naik</v>
      </c>
      <c r="AJ24" s="16">
        <f t="shared" si="16"/>
        <v>9.8003629764065334E-2</v>
      </c>
    </row>
    <row r="25" spans="1:36" x14ac:dyDescent="0.25">
      <c r="A25" s="8">
        <v>24</v>
      </c>
      <c r="B25" s="8" t="s">
        <v>48</v>
      </c>
      <c r="C25" s="8" t="s">
        <v>49</v>
      </c>
      <c r="D25" s="10">
        <v>487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0"/>
        <v>9404325</v>
      </c>
      <c r="Z25" s="8">
        <f t="shared" si="1"/>
        <v>4830832</v>
      </c>
      <c r="AA25" s="8" t="str">
        <f>IF(COUNTIF($Z$4:Z25, Z25) &gt; 1, "Duplikat", "")</f>
        <v/>
      </c>
      <c r="AB25" s="8">
        <f t="shared" si="2"/>
        <v>0.47641341222879685</v>
      </c>
      <c r="AC25" s="8">
        <f t="shared" si="3"/>
        <v>48</v>
      </c>
      <c r="AE25" s="8" t="s">
        <v>46</v>
      </c>
      <c r="AF25" s="15">
        <f t="shared" si="11"/>
        <v>48</v>
      </c>
      <c r="AG25" s="15" cm="1">
        <f t="array" ref="AG25">_xlfn.IFS(
  AF25&lt;=8, 281,
  AF25&lt;=21, 335,
  AF25&lt;=40, 389,
  AF25&lt;=60, 443,
  AF25&lt;=79, 497,
  AF25&lt;=90, 551,
  AF25&lt;=100, 605
)</f>
        <v>443</v>
      </c>
      <c r="AH25" s="15">
        <f t="shared" si="12"/>
        <v>-162</v>
      </c>
      <c r="AI25" s="15" t="str">
        <f t="shared" si="15"/>
        <v>Turun</v>
      </c>
      <c r="AJ25" s="16">
        <f t="shared" si="16"/>
        <v>-0.26776859504132233</v>
      </c>
    </row>
    <row r="26" spans="1:36" x14ac:dyDescent="0.25">
      <c r="A26" s="8">
        <v>25</v>
      </c>
      <c r="B26" s="8" t="s">
        <v>37</v>
      </c>
      <c r="C26" s="8" t="s">
        <v>49</v>
      </c>
      <c r="D26" s="10">
        <v>421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0"/>
        <v>4830831</v>
      </c>
      <c r="Z26" s="8">
        <f t="shared" si="1"/>
        <v>47458</v>
      </c>
      <c r="AA26" s="8" t="str">
        <f>IF(COUNTIF($Z$4:Z26, Z26) &gt; 1, "Duplikat", "")</f>
        <v/>
      </c>
      <c r="AB26" s="8">
        <f t="shared" si="2"/>
        <v>4.6802761341222876E-3</v>
      </c>
      <c r="AC26" s="8">
        <f t="shared" si="3"/>
        <v>0</v>
      </c>
      <c r="AE26" s="8" t="s">
        <v>47</v>
      </c>
      <c r="AF26" s="15">
        <f t="shared" si="11"/>
        <v>0</v>
      </c>
      <c r="AG26" s="15" cm="1">
        <f t="array" ref="AG26">_xlfn.IFS(
  AF26&lt;=8, 281,
  AF26&lt;=21, 335,
  AF26&lt;=40, 389,
  AF26&lt;=60, 443,
  AF26&lt;=79, 497,
  AF26&lt;=90, 551,
  AF26&lt;=100, 605
)</f>
        <v>281</v>
      </c>
      <c r="AH26" s="15">
        <f t="shared" si="12"/>
        <v>-162</v>
      </c>
      <c r="AI26" s="15" t="str">
        <f t="shared" si="15"/>
        <v>Turun</v>
      </c>
      <c r="AJ26" s="16">
        <f t="shared" si="16"/>
        <v>-0.36568848758465011</v>
      </c>
    </row>
    <row r="27" spans="1:36" x14ac:dyDescent="0.25">
      <c r="A27" s="8">
        <v>26</v>
      </c>
      <c r="B27" s="8" t="s">
        <v>38</v>
      </c>
      <c r="C27" s="8" t="s">
        <v>49</v>
      </c>
      <c r="D27" s="10">
        <v>460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0"/>
        <v>47457</v>
      </c>
      <c r="Z27" s="8">
        <f t="shared" si="1"/>
        <v>996604</v>
      </c>
      <c r="AA27" s="8" t="str">
        <f>IF(COUNTIF($Z$4:Z27, Z27) &gt; 1, "Duplikat", "")</f>
        <v/>
      </c>
      <c r="AB27" s="8">
        <f t="shared" si="2"/>
        <v>9.8284418145956606E-2</v>
      </c>
      <c r="AC27" s="8">
        <f t="shared" si="3"/>
        <v>10</v>
      </c>
      <c r="AE27" s="8" t="s">
        <v>48</v>
      </c>
      <c r="AF27" s="15">
        <f t="shared" si="11"/>
        <v>10</v>
      </c>
      <c r="AG27" s="15" cm="1">
        <f t="array" ref="AG27">_xlfn.IFS(
  AF27&lt;=8, 281,
  AF27&lt;=21, 335,
  AF27&lt;=40, 389,
  AF27&lt;=60, 443,
  AF27&lt;=79, 497,
  AF27&lt;=90, 551,
  AF27&lt;=100, 605
)</f>
        <v>335</v>
      </c>
      <c r="AH27" s="15" t="str">
        <f t="shared" si="12"/>
        <v>+54</v>
      </c>
      <c r="AI27" s="15" t="str">
        <f t="shared" si="15"/>
        <v>Naik</v>
      </c>
      <c r="AJ27" s="16">
        <f t="shared" si="16"/>
        <v>0.19217081850533807</v>
      </c>
    </row>
    <row r="28" spans="1:36" x14ac:dyDescent="0.25">
      <c r="A28" s="8">
        <v>27</v>
      </c>
      <c r="B28" s="8" t="s">
        <v>39</v>
      </c>
      <c r="C28" s="8" t="s">
        <v>49</v>
      </c>
      <c r="D28" s="10">
        <v>462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0"/>
        <v>996603</v>
      </c>
      <c r="Z28" s="8">
        <f t="shared" si="1"/>
        <v>648670</v>
      </c>
      <c r="AA28" s="8" t="str">
        <f>IF(COUNTIF($Z$4:Z28, Z28) &gt; 1, "Duplikat", "")</f>
        <v/>
      </c>
      <c r="AB28" s="8">
        <f t="shared" si="2"/>
        <v>6.3971400394477324E-2</v>
      </c>
      <c r="AC28" s="8">
        <f t="shared" si="3"/>
        <v>6</v>
      </c>
      <c r="AE28" s="8" t="s">
        <v>37</v>
      </c>
      <c r="AF28" s="15">
        <f t="shared" si="11"/>
        <v>6</v>
      </c>
      <c r="AG28" s="15" cm="1">
        <f t="array" ref="AG28">_xlfn.IFS(
  AF28&lt;=8, 281,
  AF28&lt;=21, 335,
  AF28&lt;=40, 389,
  AF28&lt;=60, 443,
  AF28&lt;=79, 497,
  AF28&lt;=90, 551,
  AF28&lt;=100, 605
)</f>
        <v>281</v>
      </c>
      <c r="AH28" s="15">
        <f t="shared" si="12"/>
        <v>-54</v>
      </c>
      <c r="AI28" s="15" t="str">
        <f t="shared" si="15"/>
        <v>Turun</v>
      </c>
      <c r="AJ28" s="16">
        <f t="shared" si="16"/>
        <v>-0.16119402985074627</v>
      </c>
    </row>
    <row r="29" spans="1:36" ht="14.45" customHeight="1" x14ac:dyDescent="0.25">
      <c r="A29" s="8">
        <v>28</v>
      </c>
      <c r="B29" s="8" t="s">
        <v>40</v>
      </c>
      <c r="C29" s="8" t="s">
        <v>49</v>
      </c>
      <c r="D29" s="10">
        <v>374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0"/>
        <v>648669</v>
      </c>
      <c r="Z29" s="8">
        <f t="shared" si="1"/>
        <v>3482056</v>
      </c>
      <c r="AA29" s="8" t="str">
        <f>IF(COUNTIF($Z$4:Z29, Z29) &gt; 1, "Duplikat", "")</f>
        <v/>
      </c>
      <c r="AB29" s="8">
        <f t="shared" si="2"/>
        <v>0.3433980276134122</v>
      </c>
      <c r="AC29" s="8">
        <f t="shared" si="3"/>
        <v>34</v>
      </c>
      <c r="AE29" s="8" t="s">
        <v>38</v>
      </c>
      <c r="AF29" s="15">
        <f t="shared" si="11"/>
        <v>34</v>
      </c>
      <c r="AG29" s="15" cm="1">
        <f t="array" ref="AG29">_xlfn.IFS(
  AF29&lt;=8, 281,
  AF29&lt;=21, 335,
  AF29&lt;=40, 389,
  AF29&lt;=60, 443,
  AF29&lt;=79, 497,
  AF29&lt;=90, 551,
  AF29&lt;=100, 605
)</f>
        <v>389</v>
      </c>
      <c r="AH29" s="15" t="str">
        <f t="shared" si="12"/>
        <v>+108</v>
      </c>
      <c r="AI29" s="15" t="str">
        <f t="shared" si="15"/>
        <v>Naik</v>
      </c>
      <c r="AJ29" s="16">
        <f t="shared" si="16"/>
        <v>0.38434163701067614</v>
      </c>
    </row>
    <row r="30" spans="1:36" x14ac:dyDescent="0.25">
      <c r="A30" s="8">
        <v>29</v>
      </c>
      <c r="B30" s="8" t="s">
        <v>41</v>
      </c>
      <c r="C30" s="8" t="s">
        <v>49</v>
      </c>
      <c r="D30" s="10">
        <v>476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0"/>
        <v>3482055</v>
      </c>
      <c r="Z30" s="8">
        <f t="shared" si="1"/>
        <v>2143162</v>
      </c>
      <c r="AA30" s="8" t="str">
        <f>IF(COUNTIF($Z$4:Z30, Z30) &gt; 1, "Duplikat", "")</f>
        <v/>
      </c>
      <c r="AB30" s="8">
        <f t="shared" si="2"/>
        <v>0.21135719921104537</v>
      </c>
      <c r="AC30" s="8">
        <f t="shared" si="3"/>
        <v>21</v>
      </c>
      <c r="AE30" s="8" t="s">
        <v>39</v>
      </c>
      <c r="AF30" s="15">
        <f t="shared" si="11"/>
        <v>21</v>
      </c>
      <c r="AG30" s="15" cm="1">
        <f t="array" ref="AG30">_xlfn.IFS(
  AF30&lt;=8, 281,
  AF30&lt;=21, 335,
  AF30&lt;=40, 389,
  AF30&lt;=60, 443,
  AF30&lt;=79, 497,
  AF30&lt;=90, 551,
  AF30&lt;=100, 605
)</f>
        <v>335</v>
      </c>
      <c r="AH30" s="15">
        <f t="shared" si="12"/>
        <v>-54</v>
      </c>
      <c r="AI30" s="15" t="str">
        <f t="shared" si="15"/>
        <v>Turun</v>
      </c>
      <c r="AJ30" s="16">
        <f t="shared" si="16"/>
        <v>-0.13881748071979436</v>
      </c>
    </row>
    <row r="31" spans="1:36" x14ac:dyDescent="0.25">
      <c r="A31" s="8">
        <v>30</v>
      </c>
      <c r="B31" s="8" t="s">
        <v>42</v>
      </c>
      <c r="C31" s="8" t="s">
        <v>49</v>
      </c>
      <c r="D31" s="10">
        <v>434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0"/>
        <v>2143161</v>
      </c>
      <c r="Z31" s="8">
        <f t="shared" si="1"/>
        <v>4446388</v>
      </c>
      <c r="AA31" s="8" t="str">
        <f>IF(COUNTIF($Z$4:Z31, Z31) &gt; 1, "Duplikat", "")</f>
        <v/>
      </c>
      <c r="AB31" s="8">
        <f t="shared" si="2"/>
        <v>0.43849980276134121</v>
      </c>
      <c r="AC31" s="8">
        <f t="shared" si="3"/>
        <v>44</v>
      </c>
      <c r="AE31" s="8" t="s">
        <v>40</v>
      </c>
      <c r="AF31" s="15">
        <f t="shared" si="11"/>
        <v>44</v>
      </c>
      <c r="AG31" s="15" cm="1">
        <f t="array" ref="AG31">_xlfn.IFS(
  AF31&lt;=8, 281,
  AF31&lt;=21, 335,
  AF31&lt;=40, 389,
  AF31&lt;=60, 443,
  AF31&lt;=79, 497,
  AF31&lt;=90, 551,
  AF31&lt;=100, 605
)</f>
        <v>443</v>
      </c>
      <c r="AH31" s="15" t="str">
        <f t="shared" si="12"/>
        <v>+108</v>
      </c>
      <c r="AI31" s="15" t="str">
        <f t="shared" si="15"/>
        <v>Naik</v>
      </c>
      <c r="AJ31" s="16">
        <f t="shared" si="16"/>
        <v>0.32238805970149254</v>
      </c>
    </row>
    <row r="32" spans="1:36" x14ac:dyDescent="0.25">
      <c r="A32" s="8">
        <v>31</v>
      </c>
      <c r="B32" s="8" t="s">
        <v>43</v>
      </c>
      <c r="C32" s="8" t="s">
        <v>49</v>
      </c>
      <c r="D32" s="10">
        <v>487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0"/>
        <v>4446387</v>
      </c>
      <c r="Z32" s="8">
        <f t="shared" si="1"/>
        <v>2114134</v>
      </c>
      <c r="AA32" s="8" t="str">
        <f>IF(COUNTIF($Z$4:Z32, Z32) &gt; 1, "Duplikat", "")</f>
        <v/>
      </c>
      <c r="AB32" s="8">
        <f t="shared" si="2"/>
        <v>0.20849447731755424</v>
      </c>
      <c r="AC32" s="8">
        <f t="shared" si="3"/>
        <v>21</v>
      </c>
      <c r="AE32" s="8" t="s">
        <v>41</v>
      </c>
      <c r="AF32" s="15">
        <f t="shared" si="11"/>
        <v>21</v>
      </c>
      <c r="AG32" s="15" cm="1">
        <f t="array" ref="AG32">_xlfn.IFS(
  AF32&lt;=8, 281,
  AF32&lt;=21, 335,
  AF32&lt;=40, 389,
  AF32&lt;=60, 443,
  AF32&lt;=79, 497,
  AF32&lt;=90, 551,
  AF32&lt;=100, 605
)</f>
        <v>335</v>
      </c>
      <c r="AH32" s="15">
        <f t="shared" si="12"/>
        <v>-108</v>
      </c>
      <c r="AI32" s="15" t="str">
        <f t="shared" si="15"/>
        <v>Turun</v>
      </c>
      <c r="AJ32" s="16">
        <f t="shared" si="16"/>
        <v>-0.24379232505643342</v>
      </c>
    </row>
    <row r="33" spans="1:36" x14ac:dyDescent="0.25">
      <c r="A33" s="8">
        <v>32</v>
      </c>
      <c r="B33" s="8" t="s">
        <v>44</v>
      </c>
      <c r="C33" s="8" t="s">
        <v>49</v>
      </c>
      <c r="D33" s="10">
        <v>399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0"/>
        <v>2114133</v>
      </c>
      <c r="Z33" s="8">
        <f t="shared" si="1"/>
        <v>3836800</v>
      </c>
      <c r="AA33" s="8" t="str">
        <f>IF(COUNTIF($Z$4:Z33, Z33) &gt; 1, "Duplikat", "")</f>
        <v/>
      </c>
      <c r="AB33" s="8">
        <f t="shared" si="2"/>
        <v>0.3783826429980276</v>
      </c>
      <c r="AC33" s="8">
        <f t="shared" si="3"/>
        <v>38</v>
      </c>
      <c r="AE33" s="8" t="s">
        <v>42</v>
      </c>
      <c r="AF33" s="15">
        <f t="shared" si="11"/>
        <v>38</v>
      </c>
      <c r="AG33" s="15" cm="1">
        <f t="array" ref="AG33">_xlfn.IFS(
  AF33&lt;=8, 281,
  AF33&lt;=21, 335,
  AF33&lt;=40, 389,
  AF33&lt;=60, 443,
  AF33&lt;=79, 497,
  AF33&lt;=90, 551,
  AF33&lt;=100, 605
)</f>
        <v>389</v>
      </c>
      <c r="AH33" s="15" t="str">
        <f t="shared" si="12"/>
        <v>+54</v>
      </c>
      <c r="AI33" s="15" t="str">
        <f t="shared" si="15"/>
        <v>Naik</v>
      </c>
      <c r="AJ33" s="16">
        <f t="shared" si="16"/>
        <v>0.16119402985074627</v>
      </c>
    </row>
    <row r="34" spans="1:36" x14ac:dyDescent="0.25">
      <c r="A34" s="8">
        <v>33</v>
      </c>
      <c r="B34" s="8" t="s">
        <v>45</v>
      </c>
      <c r="C34" s="8" t="s">
        <v>49</v>
      </c>
      <c r="D34" s="10">
        <v>463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0"/>
        <v>3836799</v>
      </c>
      <c r="Z34" s="8">
        <f t="shared" si="1"/>
        <v>9592786</v>
      </c>
      <c r="AA34" s="8" t="str">
        <f>IF(COUNTIF($Z$4:Z34, Z34) &gt; 1, "Duplikat", "")</f>
        <v/>
      </c>
      <c r="AB34" s="8">
        <f t="shared" si="2"/>
        <v>0.94603412228796846</v>
      </c>
      <c r="AC34" s="8">
        <f t="shared" si="3"/>
        <v>95</v>
      </c>
      <c r="AE34" s="8" t="s">
        <v>43</v>
      </c>
      <c r="AF34" s="15">
        <f t="shared" si="11"/>
        <v>95</v>
      </c>
      <c r="AG34" s="15" cm="1">
        <f t="array" ref="AG34">_xlfn.IFS(
  AF34&lt;=8, 281,
  AF34&lt;=21, 335,
  AF34&lt;=40, 389,
  AF34&lt;=60, 443,
  AF34&lt;=79, 497,
  AF34&lt;=90, 551,
  AF34&lt;=100, 605
)</f>
        <v>605</v>
      </c>
      <c r="AH34" s="15" t="str">
        <f t="shared" si="12"/>
        <v>+216</v>
      </c>
      <c r="AI34" s="15" t="str">
        <f t="shared" si="15"/>
        <v>Naik</v>
      </c>
      <c r="AJ34" s="16">
        <f t="shared" si="16"/>
        <v>0.55526992287917742</v>
      </c>
    </row>
    <row r="35" spans="1:36" x14ac:dyDescent="0.25">
      <c r="A35" s="8">
        <v>34</v>
      </c>
      <c r="B35" s="8" t="s">
        <v>46</v>
      </c>
      <c r="C35" s="8" t="s">
        <v>49</v>
      </c>
      <c r="D35" s="10">
        <v>626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0"/>
        <v>9592785</v>
      </c>
      <c r="Z35" s="8">
        <f t="shared" si="1"/>
        <v>8788492</v>
      </c>
      <c r="AA35" s="8" t="str">
        <f>IF(COUNTIF($Z$4:Z35, Z35) &gt; 1, "Duplikat", "")</f>
        <v/>
      </c>
      <c r="AB35" s="8">
        <f t="shared" si="2"/>
        <v>0.86671518737672582</v>
      </c>
      <c r="AC35" s="8">
        <f t="shared" si="3"/>
        <v>87</v>
      </c>
      <c r="AE35" s="8" t="s">
        <v>44</v>
      </c>
      <c r="AF35" s="15">
        <f t="shared" si="11"/>
        <v>87</v>
      </c>
      <c r="AG35" s="15" cm="1">
        <f t="array" ref="AG35">_xlfn.IFS(
  AF35&lt;=8, 281,
  AF35&lt;=21, 335,
  AF35&lt;=40, 389,
  AF35&lt;=60, 443,
  AF35&lt;=79, 497,
  AF35&lt;=90, 551,
  AF35&lt;=100, 605
)</f>
        <v>551</v>
      </c>
      <c r="AH35" s="15">
        <f t="shared" si="12"/>
        <v>-54</v>
      </c>
      <c r="AI35" s="15" t="str">
        <f t="shared" si="15"/>
        <v>Turun</v>
      </c>
      <c r="AJ35" s="16">
        <f t="shared" si="16"/>
        <v>-8.9256198347107435E-2</v>
      </c>
    </row>
    <row r="36" spans="1:36" x14ac:dyDescent="0.25">
      <c r="A36" s="8">
        <v>35</v>
      </c>
      <c r="B36" s="8" t="s">
        <v>47</v>
      </c>
      <c r="C36" s="8" t="s">
        <v>49</v>
      </c>
      <c r="D36" s="10">
        <v>518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0"/>
        <v>8788491</v>
      </c>
      <c r="Z36" s="8">
        <f t="shared" si="1"/>
        <v>2038318</v>
      </c>
      <c r="AA36" s="8" t="str">
        <f>IF(COUNTIF($Z$4:Z36, Z36) &gt; 1, "Duplikat", "")</f>
        <v/>
      </c>
      <c r="AB36" s="8">
        <f t="shared" si="2"/>
        <v>0.20101755424063117</v>
      </c>
      <c r="AC36" s="8">
        <f t="shared" si="3"/>
        <v>20</v>
      </c>
      <c r="AE36" s="8" t="s">
        <v>45</v>
      </c>
      <c r="AF36" s="15">
        <f t="shared" si="11"/>
        <v>20</v>
      </c>
      <c r="AG36" s="15" cm="1">
        <f t="array" ref="AG36">_xlfn.IFS(
  AF36&lt;=8, 281,
  AF36&lt;=21, 335,
  AF36&lt;=40, 389,
  AF36&lt;=60, 443,
  AF36&lt;=79, 497,
  AF36&lt;=90, 551,
  AF36&lt;=100, 605
)</f>
        <v>335</v>
      </c>
      <c r="AH36" s="15">
        <f t="shared" si="12"/>
        <v>-216</v>
      </c>
      <c r="AI36" s="15" t="str">
        <f t="shared" si="15"/>
        <v>Turun</v>
      </c>
      <c r="AJ36" s="16">
        <f t="shared" si="16"/>
        <v>-0.39201451905626133</v>
      </c>
    </row>
    <row r="37" spans="1:36" x14ac:dyDescent="0.25">
      <c r="A37" s="8">
        <v>36</v>
      </c>
      <c r="B37" s="8" t="s">
        <v>48</v>
      </c>
      <c r="C37" s="8" t="s">
        <v>49</v>
      </c>
      <c r="D37" s="10">
        <v>455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0"/>
        <v>2038317</v>
      </c>
      <c r="Z37" s="8">
        <f t="shared" si="1"/>
        <v>2244664</v>
      </c>
      <c r="AA37" s="8" t="str">
        <f>IF(COUNTIF($Z$4:Z37, Z37) &gt; 1, "Duplikat", "")</f>
        <v/>
      </c>
      <c r="AB37" s="8">
        <f t="shared" si="2"/>
        <v>0.22136725838264301</v>
      </c>
      <c r="AC37" s="8">
        <f t="shared" si="3"/>
        <v>22</v>
      </c>
      <c r="AE37" s="8" t="s">
        <v>46</v>
      </c>
      <c r="AF37" s="15">
        <f t="shared" si="11"/>
        <v>22</v>
      </c>
      <c r="AG37" s="15" cm="1">
        <f t="array" ref="AG37">_xlfn.IFS(
  AF37&lt;=8, 281,
  AF37&lt;=21, 335,
  AF37&lt;=40, 389,
  AF37&lt;=60, 443,
  AF37&lt;=79, 497,
  AF37&lt;=90, 551,
  AF37&lt;=100, 605
)</f>
        <v>389</v>
      </c>
      <c r="AH37" s="15" t="str">
        <f t="shared" si="12"/>
        <v>+54</v>
      </c>
      <c r="AI37" s="15" t="str">
        <f t="shared" si="15"/>
        <v>Naik</v>
      </c>
      <c r="AJ37" s="16">
        <f t="shared" si="16"/>
        <v>0.16119402985074627</v>
      </c>
    </row>
    <row r="38" spans="1:36" ht="14.45" customHeight="1" x14ac:dyDescent="0.25">
      <c r="A38" s="8">
        <v>37</v>
      </c>
      <c r="B38" s="8" t="s">
        <v>37</v>
      </c>
      <c r="C38" s="8" t="s">
        <v>49</v>
      </c>
      <c r="D38" s="10">
        <v>513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0"/>
        <v>2244663</v>
      </c>
      <c r="Z38" s="8">
        <f t="shared" si="1"/>
        <v>6577930</v>
      </c>
      <c r="AA38" s="8" t="str">
        <f>IF(COUNTIF($Z$4:Z38, Z38) &gt; 1, "Duplikat", "")</f>
        <v/>
      </c>
      <c r="AB38" s="8">
        <f t="shared" si="2"/>
        <v>0.64871104536489155</v>
      </c>
      <c r="AC38" s="8">
        <f t="shared" si="3"/>
        <v>65</v>
      </c>
      <c r="AE38" s="8" t="s">
        <v>47</v>
      </c>
      <c r="AF38" s="15">
        <f t="shared" si="11"/>
        <v>65</v>
      </c>
      <c r="AG38" s="15" cm="1">
        <f t="array" ref="AG38">_xlfn.IFS(
  AF38&lt;=8, 281,
  AF38&lt;=21, 335,
  AF38&lt;=40, 389,
  AF38&lt;=60, 443,
  AF38&lt;=79, 497,
  AF38&lt;=90, 551,
  AF38&lt;=100, 605
)</f>
        <v>497</v>
      </c>
      <c r="AH38" s="15" t="str">
        <f t="shared" si="12"/>
        <v>+108</v>
      </c>
      <c r="AI38" s="15" t="str">
        <f t="shared" si="15"/>
        <v>Naik</v>
      </c>
      <c r="AJ38" s="16">
        <f t="shared" si="16"/>
        <v>0.27763496143958871</v>
      </c>
    </row>
    <row r="39" spans="1:36" x14ac:dyDescent="0.25">
      <c r="A39" s="8">
        <v>38</v>
      </c>
      <c r="B39" s="8" t="s">
        <v>38</v>
      </c>
      <c r="C39" s="8" t="s">
        <v>49</v>
      </c>
      <c r="D39" s="10">
        <v>505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0"/>
        <v>6577929</v>
      </c>
      <c r="Z39" s="8">
        <f t="shared" si="1"/>
        <v>6316516</v>
      </c>
      <c r="AA39" s="8" t="str">
        <f>IF(COUNTIF($Z$4:Z39, Z39) &gt; 1, "Duplikat", "")</f>
        <v/>
      </c>
      <c r="AB39" s="8">
        <f t="shared" si="2"/>
        <v>0.62293057199211044</v>
      </c>
      <c r="AC39" s="8">
        <f t="shared" si="3"/>
        <v>62</v>
      </c>
      <c r="AE39" s="8" t="s">
        <v>48</v>
      </c>
      <c r="AF39" s="15">
        <f t="shared" si="11"/>
        <v>62</v>
      </c>
      <c r="AG39" s="15" cm="1">
        <f t="array" ref="AG39">_xlfn.IFS(
  AF39&lt;=8, 281,
  AF39&lt;=21, 335,
  AF39&lt;=40, 389,
  AF39&lt;=60, 443,
  AF39&lt;=79, 497,
  AF39&lt;=90, 551,
  AF39&lt;=100, 605
)</f>
        <v>497</v>
      </c>
      <c r="AH39" s="15" t="str">
        <f t="shared" si="12"/>
        <v>+0</v>
      </c>
      <c r="AI39" s="15" t="str">
        <f t="shared" si="15"/>
        <v>Stabil</v>
      </c>
      <c r="AJ39" s="16">
        <f t="shared" si="16"/>
        <v>0</v>
      </c>
    </row>
    <row r="40" spans="1:36" x14ac:dyDescent="0.25">
      <c r="A40" s="8">
        <v>39</v>
      </c>
      <c r="B40" s="8" t="s">
        <v>39</v>
      </c>
      <c r="C40" s="8" t="s">
        <v>49</v>
      </c>
      <c r="D40" s="10">
        <v>609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0"/>
        <v>6316515</v>
      </c>
      <c r="Z40" s="8">
        <f t="shared" si="1"/>
        <v>826822</v>
      </c>
      <c r="AA40" s="8" t="str">
        <f>IF(COUNTIF($Z$4:Z40, Z40) &gt; 1, "Duplikat", "")</f>
        <v/>
      </c>
      <c r="AB40" s="8">
        <f t="shared" si="2"/>
        <v>8.1540631163708091E-2</v>
      </c>
      <c r="AC40" s="8">
        <f t="shared" si="3"/>
        <v>8</v>
      </c>
      <c r="AE40" s="8" t="s">
        <v>37</v>
      </c>
      <c r="AF40" s="15">
        <f t="shared" si="11"/>
        <v>8</v>
      </c>
      <c r="AG40" s="15" cm="1">
        <f t="array" ref="AG40">_xlfn.IFS(
  AF40&lt;=8, 281,
  AF40&lt;=21, 335,
  AF40&lt;=40, 389,
  AF40&lt;=60, 443,
  AF40&lt;=79, 497,
  AF40&lt;=90, 551,
  AF40&lt;=100, 605
)</f>
        <v>281</v>
      </c>
      <c r="AH40" s="15">
        <f t="shared" si="12"/>
        <v>-216</v>
      </c>
      <c r="AI40" s="15" t="str">
        <f t="shared" si="15"/>
        <v>Turun</v>
      </c>
      <c r="AJ40" s="16">
        <f t="shared" si="16"/>
        <v>-0.43460764587525152</v>
      </c>
    </row>
    <row r="41" spans="1:36" x14ac:dyDescent="0.25">
      <c r="A41" s="8">
        <v>40</v>
      </c>
      <c r="B41" s="8" t="s">
        <v>40</v>
      </c>
      <c r="C41" s="8" t="s">
        <v>49</v>
      </c>
      <c r="D41" s="10">
        <v>569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0"/>
        <v>826821</v>
      </c>
      <c r="Z41" s="8">
        <f t="shared" si="1"/>
        <v>7223248</v>
      </c>
      <c r="AA41" s="8" t="str">
        <f>IF(COUNTIF($Z$4:Z41, Z41) &gt; 1, "Duplikat", "")</f>
        <v/>
      </c>
      <c r="AB41" s="8">
        <f t="shared" si="2"/>
        <v>0.71235187376725839</v>
      </c>
      <c r="AC41" s="8">
        <f t="shared" si="3"/>
        <v>71</v>
      </c>
      <c r="AE41" s="8" t="s">
        <v>38</v>
      </c>
      <c r="AF41" s="15">
        <f t="shared" si="11"/>
        <v>71</v>
      </c>
      <c r="AG41" s="15" cm="1">
        <f t="array" ref="AG41">_xlfn.IFS(
  AF41&lt;=8, 281,
  AF41&lt;=21, 335,
  AF41&lt;=40, 389,
  AF41&lt;=60, 443,
  AF41&lt;=79, 497,
  AF41&lt;=90, 551,
  AF41&lt;=100, 605
)</f>
        <v>497</v>
      </c>
      <c r="AH41" s="15" t="str">
        <f t="shared" si="12"/>
        <v>+216</v>
      </c>
      <c r="AI41" s="15" t="str">
        <f t="shared" si="15"/>
        <v>Naik</v>
      </c>
      <c r="AJ41" s="16">
        <f t="shared" si="16"/>
        <v>0.76868327402135228</v>
      </c>
    </row>
    <row r="42" spans="1:36" x14ac:dyDescent="0.25">
      <c r="A42" s="8">
        <v>41</v>
      </c>
      <c r="B42" s="8" t="s">
        <v>41</v>
      </c>
      <c r="C42" s="8" t="s">
        <v>49</v>
      </c>
      <c r="D42" s="10">
        <v>602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0"/>
        <v>7223247</v>
      </c>
      <c r="Z42" s="8">
        <f t="shared" si="1"/>
        <v>9728194</v>
      </c>
      <c r="AA42" s="8" t="str">
        <f>IF(COUNTIF($Z$4:Z42, Z42) &gt; 1, "Duplikat", "")</f>
        <v/>
      </c>
      <c r="AB42" s="8">
        <f t="shared" si="2"/>
        <v>0.95938796844181462</v>
      </c>
      <c r="AC42" s="8">
        <f t="shared" si="3"/>
        <v>96</v>
      </c>
      <c r="AE42" s="8" t="s">
        <v>39</v>
      </c>
      <c r="AF42" s="15">
        <f t="shared" si="11"/>
        <v>96</v>
      </c>
      <c r="AG42" s="15" cm="1">
        <f t="array" ref="AG42">_xlfn.IFS(
  AF42&lt;=8, 281,
  AF42&lt;=21, 335,
  AF42&lt;=40, 389,
  AF42&lt;=60, 443,
  AF42&lt;=79, 497,
  AF42&lt;=90, 551,
  AF42&lt;=100, 605
)</f>
        <v>605</v>
      </c>
      <c r="AH42" s="15" t="str">
        <f t="shared" si="12"/>
        <v>+108</v>
      </c>
      <c r="AI42" s="15" t="str">
        <f t="shared" si="15"/>
        <v>Naik</v>
      </c>
      <c r="AJ42" s="16">
        <f t="shared" si="16"/>
        <v>0.21730382293762576</v>
      </c>
    </row>
    <row r="43" spans="1:36" x14ac:dyDescent="0.25">
      <c r="A43" s="8">
        <v>42</v>
      </c>
      <c r="B43" s="8" t="s">
        <v>42</v>
      </c>
      <c r="C43" s="8" t="s">
        <v>49</v>
      </c>
      <c r="D43" s="10">
        <v>542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0"/>
        <v>9728193</v>
      </c>
      <c r="Z43" s="8">
        <f t="shared" si="1"/>
        <v>1492060</v>
      </c>
      <c r="AA43" s="8" t="str">
        <f>IF(COUNTIF($Z$4:Z43, Z43) &gt; 1, "Duplikat", "")</f>
        <v/>
      </c>
      <c r="AB43" s="8">
        <f t="shared" si="2"/>
        <v>0.14714595660749508</v>
      </c>
      <c r="AC43" s="8">
        <f t="shared" si="3"/>
        <v>15</v>
      </c>
      <c r="AE43" s="8" t="s">
        <v>40</v>
      </c>
      <c r="AF43" s="15">
        <f t="shared" si="11"/>
        <v>15</v>
      </c>
      <c r="AG43" s="15" cm="1">
        <f t="array" ref="AG43">_xlfn.IFS(
  AF43&lt;=8, 281,
  AF43&lt;=21, 335,
  AF43&lt;=40, 389,
  AF43&lt;=60, 443,
  AF43&lt;=79, 497,
  AF43&lt;=90, 551,
  AF43&lt;=100, 605
)</f>
        <v>335</v>
      </c>
      <c r="AH43" s="15">
        <f t="shared" si="12"/>
        <v>-270</v>
      </c>
      <c r="AI43" s="15" t="str">
        <f t="shared" si="15"/>
        <v>Turun</v>
      </c>
      <c r="AJ43" s="16">
        <f t="shared" si="16"/>
        <v>-0.4462809917355372</v>
      </c>
    </row>
    <row r="44" spans="1:36" x14ac:dyDescent="0.25">
      <c r="A44" s="8">
        <v>43</v>
      </c>
      <c r="B44" s="8" t="s">
        <v>43</v>
      </c>
      <c r="C44" s="8" t="s">
        <v>49</v>
      </c>
      <c r="D44" s="10">
        <v>568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0"/>
        <v>1492059</v>
      </c>
      <c r="Z44" s="8">
        <f t="shared" si="1"/>
        <v>913246</v>
      </c>
      <c r="AA44" s="8" t="str">
        <f>IF(COUNTIF($Z$4:Z44, Z44) &gt; 1, "Duplikat", "")</f>
        <v/>
      </c>
      <c r="AB44" s="8">
        <f t="shared" si="2"/>
        <v>9.0063708086785016E-2</v>
      </c>
      <c r="AC44" s="8">
        <f t="shared" si="3"/>
        <v>9</v>
      </c>
      <c r="AE44" s="8" t="s">
        <v>41</v>
      </c>
      <c r="AF44" s="15">
        <f t="shared" si="11"/>
        <v>9</v>
      </c>
      <c r="AG44" s="15" cm="1">
        <f t="array" ref="AG44">_xlfn.IFS(
  AF44&lt;=8, 281,
  AF44&lt;=21, 335,
  AF44&lt;=40, 389,
  AF44&lt;=60, 443,
  AF44&lt;=79, 497,
  AF44&lt;=90, 551,
  AF44&lt;=100, 605
)</f>
        <v>335</v>
      </c>
      <c r="AH44" s="15" t="str">
        <f t="shared" si="12"/>
        <v>+0</v>
      </c>
      <c r="AI44" s="15" t="str">
        <f t="shared" si="15"/>
        <v>Stabil</v>
      </c>
      <c r="AJ44" s="16">
        <f t="shared" si="16"/>
        <v>0</v>
      </c>
    </row>
    <row r="45" spans="1:36" x14ac:dyDescent="0.25">
      <c r="A45" s="8">
        <v>44</v>
      </c>
      <c r="B45" s="8" t="s">
        <v>44</v>
      </c>
      <c r="C45" s="8" t="s">
        <v>49</v>
      </c>
      <c r="D45" s="10">
        <v>532</v>
      </c>
      <c r="E45" s="8">
        <v>2024</v>
      </c>
      <c r="I45" s="3"/>
      <c r="J45" s="3"/>
      <c r="K45" s="4"/>
      <c r="L45" s="4"/>
      <c r="X45" s="15">
        <f t="shared" si="9"/>
        <v>42</v>
      </c>
      <c r="Y45" s="8">
        <f t="shared" si="10"/>
        <v>913245</v>
      </c>
      <c r="Z45" s="8">
        <f t="shared" si="1"/>
        <v>9038152</v>
      </c>
      <c r="AA45" s="8" t="str">
        <f>IF(COUNTIF($Z$4:Z45, Z45) &gt; 1, "Duplikat", "")</f>
        <v/>
      </c>
      <c r="AB45" s="8">
        <f t="shared" si="2"/>
        <v>0.8913364891518738</v>
      </c>
      <c r="AC45" s="8">
        <f t="shared" si="3"/>
        <v>89</v>
      </c>
      <c r="AE45" s="8" t="s">
        <v>42</v>
      </c>
      <c r="AF45" s="15">
        <f t="shared" si="11"/>
        <v>89</v>
      </c>
      <c r="AG45" s="15" cm="1">
        <f t="array" ref="AG45">_xlfn.IFS(
  AF45&lt;=8, 281,
  AF45&lt;=21, 335,
  AF45&lt;=40, 389,
  AF45&lt;=60, 443,
  AF45&lt;=79, 497,
  AF45&lt;=90, 551,
  AF45&lt;=100, 605
)</f>
        <v>551</v>
      </c>
      <c r="AH45" s="15" t="str">
        <f t="shared" si="12"/>
        <v>+216</v>
      </c>
      <c r="AI45" s="15" t="str">
        <f t="shared" si="15"/>
        <v>Naik</v>
      </c>
      <c r="AJ45" s="16">
        <f t="shared" si="16"/>
        <v>0.64477611940298507</v>
      </c>
    </row>
    <row r="46" spans="1:36" x14ac:dyDescent="0.25">
      <c r="A46" s="8">
        <v>45</v>
      </c>
      <c r="B46" s="8" t="s">
        <v>45</v>
      </c>
      <c r="C46" s="8" t="s">
        <v>49</v>
      </c>
      <c r="D46" s="10">
        <v>518</v>
      </c>
      <c r="E46" s="8">
        <v>2024</v>
      </c>
      <c r="X46" s="15">
        <f t="shared" si="9"/>
        <v>43</v>
      </c>
      <c r="Y46" s="8">
        <f t="shared" si="10"/>
        <v>9038151</v>
      </c>
      <c r="Z46" s="8">
        <f t="shared" si="1"/>
        <v>7281178</v>
      </c>
      <c r="AA46" s="8" t="str">
        <f>IF(COUNTIF($Z$4:Z46, Z46) &gt; 1, "Duplikat", "")</f>
        <v/>
      </c>
      <c r="AB46" s="8">
        <f t="shared" si="2"/>
        <v>0.71806489151873765</v>
      </c>
      <c r="AC46" s="8">
        <f t="shared" si="3"/>
        <v>72</v>
      </c>
      <c r="AE46" s="8" t="s">
        <v>43</v>
      </c>
      <c r="AF46" s="15">
        <f t="shared" si="11"/>
        <v>72</v>
      </c>
      <c r="AG46" s="15" cm="1">
        <f t="array" ref="AG46">_xlfn.IFS(
  AF46&lt;=8, 281,
  AF46&lt;=21, 335,
  AF46&lt;=40, 389,
  AF46&lt;=60, 443,
  AF46&lt;=79, 497,
  AF46&lt;=90, 551,
  AF46&lt;=100, 605
)</f>
        <v>497</v>
      </c>
      <c r="AH46" s="15">
        <f t="shared" si="12"/>
        <v>-54</v>
      </c>
      <c r="AI46" s="15" t="str">
        <f t="shared" si="15"/>
        <v>Turun</v>
      </c>
      <c r="AJ46" s="16">
        <f t="shared" si="16"/>
        <v>-9.8003629764065334E-2</v>
      </c>
    </row>
    <row r="47" spans="1:36" ht="14.45" customHeight="1" x14ac:dyDescent="0.25">
      <c r="A47" s="8">
        <v>46</v>
      </c>
      <c r="B47" s="8" t="s">
        <v>46</v>
      </c>
      <c r="C47" s="8" t="s">
        <v>49</v>
      </c>
      <c r="D47" s="10">
        <v>616</v>
      </c>
      <c r="E47" s="8">
        <v>2024</v>
      </c>
      <c r="X47" s="15">
        <f t="shared" si="9"/>
        <v>44</v>
      </c>
      <c r="Y47" s="8">
        <f t="shared" si="10"/>
        <v>7281177</v>
      </c>
      <c r="Z47" s="8">
        <f t="shared" si="1"/>
        <v>804724</v>
      </c>
      <c r="AA47" s="8" t="str">
        <f>IF(COUNTIF($Z$4:Z47, Z47) &gt; 1, "Duplikat", "")</f>
        <v/>
      </c>
      <c r="AB47" s="8">
        <f t="shared" si="2"/>
        <v>7.9361341222879689E-2</v>
      </c>
      <c r="AC47" s="8">
        <f t="shared" si="3"/>
        <v>8</v>
      </c>
      <c r="AE47" s="8" t="s">
        <v>44</v>
      </c>
      <c r="AF47" s="15">
        <f t="shared" si="11"/>
        <v>8</v>
      </c>
      <c r="AG47" s="15" cm="1">
        <f t="array" ref="AG47">_xlfn.IFS(
  AF47&lt;=8, 281,
  AF47&lt;=21, 335,
  AF47&lt;=40, 389,
  AF47&lt;=60, 443,
  AF47&lt;=79, 497,
  AF47&lt;=90, 551,
  AF47&lt;=100, 605
)</f>
        <v>281</v>
      </c>
      <c r="AH47" s="15">
        <f t="shared" si="12"/>
        <v>-216</v>
      </c>
      <c r="AI47" s="15" t="str">
        <f t="shared" si="15"/>
        <v>Turun</v>
      </c>
      <c r="AJ47" s="16">
        <f t="shared" si="16"/>
        <v>-0.43460764587525152</v>
      </c>
    </row>
    <row r="48" spans="1:36" x14ac:dyDescent="0.25">
      <c r="A48" s="8">
        <v>47</v>
      </c>
      <c r="B48" s="8" t="s">
        <v>47</v>
      </c>
      <c r="C48" s="8" t="s">
        <v>49</v>
      </c>
      <c r="D48" s="10">
        <v>542</v>
      </c>
      <c r="E48" s="8">
        <v>2024</v>
      </c>
      <c r="X48" s="15">
        <f t="shared" si="9"/>
        <v>45</v>
      </c>
      <c r="Y48" s="8">
        <f t="shared" si="10"/>
        <v>804723</v>
      </c>
      <c r="Z48" s="8">
        <f t="shared" si="1"/>
        <v>6759190</v>
      </c>
      <c r="AA48" s="8" t="str">
        <f>IF(COUNTIF($Z$4:Z48, Z48) &gt; 1, "Duplikat", "")</f>
        <v/>
      </c>
      <c r="AB48" s="8">
        <f t="shared" si="2"/>
        <v>0.6665867850098619</v>
      </c>
      <c r="AC48" s="8">
        <f t="shared" si="3"/>
        <v>67</v>
      </c>
      <c r="AE48" s="8" t="s">
        <v>45</v>
      </c>
      <c r="AF48" s="15">
        <f t="shared" si="11"/>
        <v>67</v>
      </c>
      <c r="AG48" s="15" cm="1">
        <f t="array" ref="AG48">_xlfn.IFS(
  AF48&lt;=8, 281,
  AF48&lt;=21, 335,
  AF48&lt;=40, 389,
  AF48&lt;=60, 443,
  AF48&lt;=79, 497,
  AF48&lt;=90, 551,
  AF48&lt;=100, 605
)</f>
        <v>497</v>
      </c>
      <c r="AH48" s="15" t="str">
        <f t="shared" si="12"/>
        <v>+216</v>
      </c>
      <c r="AI48" s="15" t="str">
        <f t="shared" si="15"/>
        <v>Naik</v>
      </c>
      <c r="AJ48" s="16">
        <f t="shared" si="16"/>
        <v>0.76868327402135228</v>
      </c>
    </row>
    <row r="49" spans="1:36" x14ac:dyDescent="0.25">
      <c r="A49" s="8">
        <v>48</v>
      </c>
      <c r="B49" s="8" t="s">
        <v>48</v>
      </c>
      <c r="C49" s="8" t="s">
        <v>49</v>
      </c>
      <c r="D49" s="10">
        <v>615</v>
      </c>
      <c r="E49" s="8">
        <v>2024</v>
      </c>
      <c r="X49" s="15">
        <f t="shared" si="9"/>
        <v>46</v>
      </c>
      <c r="Y49" s="8">
        <f t="shared" si="10"/>
        <v>6759189</v>
      </c>
      <c r="Z49" s="8">
        <f t="shared" si="1"/>
        <v>10122976</v>
      </c>
      <c r="AA49" s="8" t="str">
        <f>IF(COUNTIF($Z$4:Z49, Z49) &gt; 1, "Duplikat", "")</f>
        <v/>
      </c>
      <c r="AB49" s="8">
        <f t="shared" si="2"/>
        <v>0.99832110453648915</v>
      </c>
      <c r="AC49" s="8">
        <f t="shared" si="3"/>
        <v>100</v>
      </c>
      <c r="AE49" s="8" t="s">
        <v>46</v>
      </c>
      <c r="AF49" s="15">
        <f t="shared" si="11"/>
        <v>100</v>
      </c>
      <c r="AG49" s="15" cm="1">
        <f t="array" ref="AG49">_xlfn.IFS(
  AF49&lt;=8, 281,
  AF49&lt;=21, 335,
  AF49&lt;=40, 389,
  AF49&lt;=60, 443,
  AF49&lt;=79, 497,
  AF49&lt;=90, 551,
  AF49&lt;=100, 605
)</f>
        <v>605</v>
      </c>
      <c r="AH49" s="15" t="str">
        <f t="shared" si="12"/>
        <v>+108</v>
      </c>
      <c r="AI49" s="15" t="str">
        <f t="shared" si="15"/>
        <v>Naik</v>
      </c>
      <c r="AJ49" s="16">
        <f t="shared" si="16"/>
        <v>0.21730382293762576</v>
      </c>
    </row>
    <row r="50" spans="1:36" x14ac:dyDescent="0.25">
      <c r="X50" s="15">
        <f t="shared" si="9"/>
        <v>47</v>
      </c>
      <c r="Y50" s="8">
        <f t="shared" si="10"/>
        <v>10122975</v>
      </c>
      <c r="Z50" s="8">
        <f t="shared" si="1"/>
        <v>9782482</v>
      </c>
      <c r="AA50" s="8" t="str">
        <f>IF(COUNTIF($Z$4:Z50, Z50) &gt; 1, "Duplikat", "")</f>
        <v/>
      </c>
      <c r="AB50" s="8">
        <f t="shared" si="2"/>
        <v>0.96474181459566077</v>
      </c>
      <c r="AC50" s="8">
        <f t="shared" si="3"/>
        <v>96</v>
      </c>
      <c r="AE50" s="8" t="s">
        <v>47</v>
      </c>
      <c r="AF50" s="15">
        <f t="shared" si="11"/>
        <v>96</v>
      </c>
      <c r="AG50" s="15" cm="1">
        <f t="array" ref="AG50">_xlfn.IFS(
  AF50&lt;=8, 281,
  AF50&lt;=21, 335,
  AF50&lt;=40, 389,
  AF50&lt;=60, 443,
  AF50&lt;=79, 497,
  AF50&lt;=90, 551,
  AF50&lt;=100, 605
)</f>
        <v>605</v>
      </c>
      <c r="AH50" s="15" t="str">
        <f t="shared" si="12"/>
        <v>+0</v>
      </c>
      <c r="AI50" s="15" t="str">
        <f t="shared" si="15"/>
        <v>Stabil</v>
      </c>
      <c r="AJ50" s="16">
        <f t="shared" si="16"/>
        <v>0</v>
      </c>
    </row>
    <row r="51" spans="1:36" x14ac:dyDescent="0.25">
      <c r="X51" s="15">
        <f t="shared" si="9"/>
        <v>48</v>
      </c>
      <c r="Y51" s="8">
        <f t="shared" si="10"/>
        <v>9782481</v>
      </c>
      <c r="Z51" s="8">
        <f t="shared" si="1"/>
        <v>2632108</v>
      </c>
      <c r="AA51" s="8" t="str">
        <f>IF(COUNTIF($Z$4:Z51, Z51) &gt; 1, "Duplikat", "")</f>
        <v/>
      </c>
      <c r="AB51" s="8">
        <f t="shared" si="2"/>
        <v>0.2595767258382643</v>
      </c>
      <c r="AC51" s="8">
        <f t="shared" si="3"/>
        <v>26</v>
      </c>
      <c r="AE51" s="8" t="s">
        <v>48</v>
      </c>
      <c r="AF51" s="15">
        <f>AC51</f>
        <v>26</v>
      </c>
      <c r="AG51" s="15" cm="1">
        <f t="array" ref="AG51">_xlfn.IFS(
  AF51&lt;=8, 281,
  AF51&lt;=21, 335,
  AF51&lt;=40, 389,
  AF51&lt;=60, 443,
  AF51&lt;=79, 497,
  AF51&lt;=90, 551,
  AF51&lt;=100, 605
)</f>
        <v>389</v>
      </c>
      <c r="AH51" s="15">
        <f t="shared" si="12"/>
        <v>-216</v>
      </c>
      <c r="AI51" s="15" t="str">
        <f t="shared" si="15"/>
        <v>Turun</v>
      </c>
      <c r="AJ51" s="16">
        <f t="shared" si="16"/>
        <v>-0.35702479338842974</v>
      </c>
    </row>
  </sheetData>
  <mergeCells count="8">
    <mergeCell ref="AE2:AJ2"/>
    <mergeCell ref="X2:AC2"/>
    <mergeCell ref="J2:S2"/>
    <mergeCell ref="N11:S11"/>
    <mergeCell ref="R3:S3"/>
    <mergeCell ref="U2:V2"/>
    <mergeCell ref="J11:L11"/>
    <mergeCell ref="K3:L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AJ51"/>
  <sheetViews>
    <sheetView zoomScale="92" workbookViewId="0">
      <selection activeCell="AG5" sqref="AG5"/>
    </sheetView>
  </sheetViews>
  <sheetFormatPr defaultRowHeight="15" x14ac:dyDescent="0.25"/>
  <cols>
    <col min="1" max="1" width="3.71093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14.7109375" bestFit="1" customWidth="1"/>
    <col min="8" max="8" width="5.7109375" bestFit="1" customWidth="1"/>
    <col min="9" max="9" width="10.85546875" bestFit="1" customWidth="1"/>
    <col min="10" max="10" width="4.85546875" bestFit="1" customWidth="1"/>
    <col min="11" max="11" width="8.140625" customWidth="1"/>
    <col min="12" max="12" width="8.85546875" bestFit="1" customWidth="1"/>
    <col min="13" max="13" width="10.85546875" bestFit="1" customWidth="1"/>
    <col min="14" max="14" width="11" bestFit="1" customWidth="1"/>
    <col min="15" max="15" width="10.85546875" bestFit="1" customWidth="1"/>
    <col min="16" max="16" width="14.140625" bestFit="1" customWidth="1"/>
    <col min="21" max="21" width="13" bestFit="1" customWidth="1"/>
    <col min="23" max="23" width="3.7109375" bestFit="1" customWidth="1"/>
    <col min="24" max="24" width="6.7109375" customWidth="1"/>
    <col min="25" max="25" width="8.85546875" bestFit="1" customWidth="1"/>
    <col min="26" max="26" width="24.85546875" bestFit="1" customWidth="1"/>
    <col min="27" max="27" width="15.28515625" bestFit="1" customWidth="1"/>
    <col min="28" max="28" width="15.140625" bestFit="1" customWidth="1"/>
    <col min="29" max="29" width="7.42578125" bestFit="1" customWidth="1"/>
    <col min="30" max="30" width="10.42578125" bestFit="1" customWidth="1"/>
    <col min="31" max="31" width="10.5703125" bestFit="1" customWidth="1"/>
    <col min="32" max="32" width="30.28515625" bestFit="1" customWidth="1"/>
    <col min="33" max="33" width="29.85546875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50</v>
      </c>
      <c r="D2" s="10">
        <v>557</v>
      </c>
      <c r="E2" s="8">
        <v>2021</v>
      </c>
      <c r="G2" s="2" t="s">
        <v>58</v>
      </c>
      <c r="H2" s="10">
        <f>MAX(D2:D49)</f>
        <v>1443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87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50</v>
      </c>
      <c r="D3" s="10">
        <v>518</v>
      </c>
      <c r="E3" s="8">
        <v>2021</v>
      </c>
      <c r="G3" s="2" t="s">
        <v>59</v>
      </c>
      <c r="H3" s="10">
        <f>MIN(D2:D49)</f>
        <v>490</v>
      </c>
      <c r="I3" s="5"/>
      <c r="J3" s="2" t="s">
        <v>63</v>
      </c>
      <c r="K3" s="28" t="s">
        <v>35</v>
      </c>
      <c r="L3" s="28"/>
      <c r="M3" s="2" t="s">
        <v>55</v>
      </c>
      <c r="N3" s="2" t="s">
        <v>76</v>
      </c>
      <c r="O3" s="2" t="s">
        <v>56</v>
      </c>
      <c r="P3" s="2" t="s">
        <v>57</v>
      </c>
      <c r="Q3" s="2" t="s">
        <v>94</v>
      </c>
      <c r="R3" s="33" t="s">
        <v>64</v>
      </c>
      <c r="S3" s="34"/>
      <c r="U3" s="9" t="s">
        <v>66</v>
      </c>
      <c r="V3" s="18">
        <v>65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50</v>
      </c>
      <c r="D4" s="10">
        <v>684</v>
      </c>
      <c r="E4" s="8">
        <v>2021</v>
      </c>
      <c r="G4" s="2" t="s">
        <v>60</v>
      </c>
      <c r="H4" s="10">
        <f>H2-H3</f>
        <v>953</v>
      </c>
      <c r="I4" s="4"/>
      <c r="J4" s="13">
        <v>1</v>
      </c>
      <c r="K4" s="10">
        <f>H3</f>
        <v>490</v>
      </c>
      <c r="L4" s="10">
        <f t="shared" ref="L4:L10" si="0">K4+$H$6</f>
        <v>626</v>
      </c>
      <c r="M4" s="10">
        <f>COUNTIFS($D$2:$D$49, "&gt;=" &amp; K4, $D$2:$D$49, "&lt;=" &amp; L4)</f>
        <v>11</v>
      </c>
      <c r="N4" s="8">
        <f>SUM(K4:L4)/2</f>
        <v>558</v>
      </c>
      <c r="O4" s="14">
        <f t="shared" ref="O4:O10" si="1">M4/SUM($M$4:$M$10)</f>
        <v>0.22916666666666666</v>
      </c>
      <c r="P4" s="14">
        <f>O4</f>
        <v>0.22916666666666666</v>
      </c>
      <c r="Q4" s="8">
        <f>ROUND(P4*100, 0)</f>
        <v>23</v>
      </c>
      <c r="R4" s="10">
        <v>1</v>
      </c>
      <c r="S4" s="10">
        <f>Q4</f>
        <v>23</v>
      </c>
      <c r="U4" s="9" t="s">
        <v>67</v>
      </c>
      <c r="V4" s="18">
        <v>21</v>
      </c>
      <c r="X4" s="15">
        <f>ROW() - 3</f>
        <v>1</v>
      </c>
      <c r="Y4" s="8">
        <f>V6 - 1</f>
        <v>10123021</v>
      </c>
      <c r="Z4" s="8">
        <f t="shared" ref="Z4:Z51" si="2">MOD($V$3 * Y4 + $V$4, $V$5)</f>
        <v>8396386</v>
      </c>
      <c r="AA4" s="8" t="str">
        <f>IF(COUNTIF($Z$4:Z4, Z4) &gt; 1, "Duplikat", "")</f>
        <v/>
      </c>
      <c r="AB4" s="8">
        <f t="shared" ref="AB4:AB51" si="3">Z4 / $V$5</f>
        <v>0.82723014778325121</v>
      </c>
      <c r="AC4" s="8">
        <f>ROUND(AB4 * 100, 0)</f>
        <v>83</v>
      </c>
      <c r="AE4" s="8" t="s">
        <v>37</v>
      </c>
      <c r="AF4" s="15">
        <f>AC4</f>
        <v>83</v>
      </c>
      <c r="AG4" s="15" cm="1">
        <f t="array" ref="AG4">_xlfn.IFS(
  AF4&lt;=23, 558,
  AF4&lt;=42, 695,
  AF4&lt;=54, 832,
  AF4&lt;=69, 969,
  AF4&lt;=83, 1106,
  AF4&lt;=94, 1243,
  AF4&lt;=100, 1380
)</f>
        <v>1106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50</v>
      </c>
      <c r="D5" s="10">
        <v>656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627</v>
      </c>
      <c r="L5" s="10">
        <f t="shared" si="0"/>
        <v>763</v>
      </c>
      <c r="M5" s="10">
        <f t="shared" ref="M5:M10" si="4">COUNTIFS($D$2:$D$49, "&gt;=" &amp; K5, $D$2:$D$49, "&lt;=" &amp; L5)</f>
        <v>9</v>
      </c>
      <c r="N5" s="8">
        <f t="shared" ref="N5:N10" si="5">SUM(K5:L5)/2</f>
        <v>695</v>
      </c>
      <c r="O5" s="14">
        <f t="shared" si="1"/>
        <v>0.1875</v>
      </c>
      <c r="P5" s="14">
        <f t="shared" ref="P5:P10" si="6">P4+O5</f>
        <v>0.41666666666666663</v>
      </c>
      <c r="Q5" s="8">
        <f t="shared" ref="Q5:Q10" si="7">ROUND(P5*100, 0)</f>
        <v>42</v>
      </c>
      <c r="R5" s="10">
        <f>S4+1</f>
        <v>24</v>
      </c>
      <c r="S5" s="10">
        <f t="shared" ref="S5:S10" si="8">Q5</f>
        <v>42</v>
      </c>
      <c r="U5" s="9" t="s">
        <v>68</v>
      </c>
      <c r="V5" s="15">
        <v>10150000</v>
      </c>
      <c r="X5" s="15">
        <f t="shared" ref="X5:X51" si="9">ROW() - 3</f>
        <v>2</v>
      </c>
      <c r="Y5" s="8">
        <f>Z4 - 1</f>
        <v>8396385</v>
      </c>
      <c r="Z5" s="8">
        <f t="shared" si="2"/>
        <v>7815046</v>
      </c>
      <c r="AA5" s="8" t="str">
        <f>IF(COUNTIF($Z$4:Z5, Z5) &gt; 1, "Duplikat", "")</f>
        <v/>
      </c>
      <c r="AB5" s="8">
        <f t="shared" si="3"/>
        <v>0.76995527093596061</v>
      </c>
      <c r="AC5" s="8">
        <f t="shared" ref="AC5:AC51" si="10">ROUND(AB5 * 100, 0)</f>
        <v>77</v>
      </c>
      <c r="AE5" s="8" t="s">
        <v>38</v>
      </c>
      <c r="AF5" s="15">
        <f t="shared" ref="AF5:AF50" si="11">AC5</f>
        <v>77</v>
      </c>
      <c r="AG5" s="15" cm="1">
        <f t="array" ref="AG5">_xlfn.IFS(
  AF5&lt;=23, 558,
  AF5&lt;=42, 695,
  AF5&lt;=54, 832,
  AF5&lt;=69, 969,
  AF5&lt;=83, 1106,
  AF5&lt;=94, 1243,
  AF5&lt;=100, 1380
)</f>
        <v>1106</v>
      </c>
      <c r="AH5" s="15" t="str">
        <f>IF(AG5 - AG4&gt;= 0, "+" &amp; (AG5 - AG4), AG5 - AG4)</f>
        <v>+0</v>
      </c>
      <c r="AI5" s="15" t="str">
        <f>IF(AG5&gt;AG4,"Naik",IF(AG5&lt;AG4,"Turun","Stabil"))</f>
        <v>Stabil</v>
      </c>
      <c r="AJ5" s="16">
        <f>IF(AG5&lt;&gt;0,(AG5-AG4)/AG4,0)</f>
        <v>0</v>
      </c>
    </row>
    <row r="6" spans="1:36" x14ac:dyDescent="0.25">
      <c r="A6" s="8">
        <v>5</v>
      </c>
      <c r="B6" s="8" t="s">
        <v>41</v>
      </c>
      <c r="C6" s="8" t="s">
        <v>50</v>
      </c>
      <c r="D6" s="10">
        <v>746</v>
      </c>
      <c r="E6" s="8">
        <v>2021</v>
      </c>
      <c r="G6" s="2" t="s">
        <v>62</v>
      </c>
      <c r="H6" s="8">
        <f>ROUND(H4/H5, 0)</f>
        <v>136</v>
      </c>
      <c r="I6" s="4"/>
      <c r="J6" s="13">
        <f t="shared" ref="J6:J10" si="12">J5+1</f>
        <v>3</v>
      </c>
      <c r="K6" s="10">
        <f t="shared" ref="K6:K10" si="13">L5+1</f>
        <v>764</v>
      </c>
      <c r="L6" s="10">
        <f t="shared" si="0"/>
        <v>900</v>
      </c>
      <c r="M6" s="10">
        <f t="shared" si="4"/>
        <v>6</v>
      </c>
      <c r="N6" s="8">
        <f t="shared" si="5"/>
        <v>832</v>
      </c>
      <c r="O6" s="14">
        <f t="shared" si="1"/>
        <v>0.125</v>
      </c>
      <c r="P6" s="14">
        <f t="shared" si="6"/>
        <v>0.54166666666666663</v>
      </c>
      <c r="Q6" s="8">
        <f t="shared" si="7"/>
        <v>54</v>
      </c>
      <c r="R6" s="10">
        <f>S5+1</f>
        <v>43</v>
      </c>
      <c r="S6" s="10">
        <f t="shared" si="8"/>
        <v>54</v>
      </c>
      <c r="U6" s="9" t="s">
        <v>69</v>
      </c>
      <c r="V6" s="19">
        <v>10123022</v>
      </c>
      <c r="X6" s="15">
        <f t="shared" si="9"/>
        <v>3</v>
      </c>
      <c r="Y6" s="8">
        <f t="shared" ref="Y6:Y51" si="14">Z5 - 1</f>
        <v>7815045</v>
      </c>
      <c r="Z6" s="8">
        <f t="shared" si="2"/>
        <v>477946</v>
      </c>
      <c r="AA6" s="8" t="str">
        <f>IF(COUNTIF($Z$4:Z6, Z6) &gt; 1, "Duplikat", "")</f>
        <v/>
      </c>
      <c r="AB6" s="8">
        <f t="shared" si="3"/>
        <v>4.7088275862068964E-2</v>
      </c>
      <c r="AC6" s="8">
        <f t="shared" si="10"/>
        <v>5</v>
      </c>
      <c r="AE6" s="8" t="s">
        <v>39</v>
      </c>
      <c r="AF6" s="15">
        <f t="shared" si="11"/>
        <v>5</v>
      </c>
      <c r="AG6" s="15" cm="1">
        <f t="array" ref="AG6">_xlfn.IFS(
  AF6&lt;=23, 558,
  AF6&lt;=42, 695,
  AF6&lt;=54, 832,
  AF6&lt;=69, 969,
  AF6&lt;=83, 1106,
  AF6&lt;=94, 1243,
  AF6&lt;=100, 1380
)</f>
        <v>558</v>
      </c>
      <c r="AH6" s="15">
        <f t="shared" ref="AH6:AH51" si="15">IF(AG6 - AG5&gt;= 0, "+" &amp; (AG6 - AG5), AG6 - AG5)</f>
        <v>-548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-0.49547920433996384</v>
      </c>
    </row>
    <row r="7" spans="1:36" x14ac:dyDescent="0.25">
      <c r="A7" s="8">
        <v>6</v>
      </c>
      <c r="B7" s="8" t="s">
        <v>42</v>
      </c>
      <c r="C7" s="8" t="s">
        <v>50</v>
      </c>
      <c r="D7" s="10">
        <v>745</v>
      </c>
      <c r="E7" s="8">
        <v>2021</v>
      </c>
      <c r="I7" s="4"/>
      <c r="J7" s="13">
        <f t="shared" si="12"/>
        <v>4</v>
      </c>
      <c r="K7" s="10">
        <f t="shared" si="13"/>
        <v>901</v>
      </c>
      <c r="L7" s="10">
        <f t="shared" si="0"/>
        <v>1037</v>
      </c>
      <c r="M7" s="10">
        <f t="shared" si="4"/>
        <v>7</v>
      </c>
      <c r="N7" s="8">
        <f t="shared" si="5"/>
        <v>969</v>
      </c>
      <c r="O7" s="14">
        <f t="shared" si="1"/>
        <v>0.14583333333333334</v>
      </c>
      <c r="P7" s="14">
        <f t="shared" si="6"/>
        <v>0.6875</v>
      </c>
      <c r="Q7" s="8">
        <f t="shared" si="7"/>
        <v>69</v>
      </c>
      <c r="R7" s="10">
        <f t="shared" ref="R7:R10" si="18">S6+1</f>
        <v>55</v>
      </c>
      <c r="S7" s="10">
        <f t="shared" si="8"/>
        <v>69</v>
      </c>
      <c r="X7" s="15">
        <f t="shared" si="9"/>
        <v>4</v>
      </c>
      <c r="Y7" s="8">
        <f t="shared" si="14"/>
        <v>477945</v>
      </c>
      <c r="Z7" s="8">
        <f t="shared" si="2"/>
        <v>616446</v>
      </c>
      <c r="AA7" s="8" t="str">
        <f>IF(COUNTIF($Z$4:Z7, Z7) &gt; 1, "Duplikat", "")</f>
        <v/>
      </c>
      <c r="AB7" s="8">
        <f t="shared" si="3"/>
        <v>6.0733596059113298E-2</v>
      </c>
      <c r="AC7" s="8">
        <f t="shared" si="10"/>
        <v>6</v>
      </c>
      <c r="AE7" s="8" t="s">
        <v>40</v>
      </c>
      <c r="AF7" s="15">
        <f t="shared" si="11"/>
        <v>6</v>
      </c>
      <c r="AG7" s="15" cm="1">
        <f t="array" ref="AG7">_xlfn.IFS(
  AF7&lt;=23, 558,
  AF7&lt;=42, 695,
  AF7&lt;=54, 832,
  AF7&lt;=69, 969,
  AF7&lt;=83, 1106,
  AF7&lt;=94, 1243,
  AF7&lt;=100, 1380
)</f>
        <v>558</v>
      </c>
      <c r="AH7" s="15" t="str">
        <f t="shared" si="15"/>
        <v>+0</v>
      </c>
      <c r="AI7" s="15" t="str">
        <f t="shared" si="16"/>
        <v>Stabil</v>
      </c>
      <c r="AJ7" s="16">
        <f t="shared" si="17"/>
        <v>0</v>
      </c>
    </row>
    <row r="8" spans="1:36" x14ac:dyDescent="0.25">
      <c r="A8" s="8">
        <v>7</v>
      </c>
      <c r="B8" s="8" t="s">
        <v>43</v>
      </c>
      <c r="C8" s="8" t="s">
        <v>50</v>
      </c>
      <c r="D8" s="10">
        <v>540</v>
      </c>
      <c r="E8" s="8">
        <v>2021</v>
      </c>
      <c r="I8" s="4"/>
      <c r="J8" s="13">
        <f t="shared" si="12"/>
        <v>5</v>
      </c>
      <c r="K8" s="10">
        <f t="shared" si="13"/>
        <v>1038</v>
      </c>
      <c r="L8" s="10">
        <f t="shared" si="0"/>
        <v>1174</v>
      </c>
      <c r="M8" s="10">
        <f t="shared" si="4"/>
        <v>7</v>
      </c>
      <c r="N8" s="8">
        <f t="shared" si="5"/>
        <v>1106</v>
      </c>
      <c r="O8" s="14">
        <f t="shared" si="1"/>
        <v>0.14583333333333334</v>
      </c>
      <c r="P8" s="14">
        <f t="shared" si="6"/>
        <v>0.83333333333333337</v>
      </c>
      <c r="Q8" s="8">
        <f t="shared" si="7"/>
        <v>83</v>
      </c>
      <c r="R8" s="10">
        <f t="shared" si="18"/>
        <v>70</v>
      </c>
      <c r="S8" s="10">
        <f t="shared" si="8"/>
        <v>83</v>
      </c>
      <c r="X8" s="15">
        <f t="shared" si="9"/>
        <v>5</v>
      </c>
      <c r="Y8" s="8">
        <f t="shared" si="14"/>
        <v>616445</v>
      </c>
      <c r="Z8" s="8">
        <f t="shared" si="2"/>
        <v>9618946</v>
      </c>
      <c r="AA8" s="8" t="str">
        <f>IF(COUNTIF($Z$4:Z8, Z8) &gt; 1, "Duplikat", "")</f>
        <v/>
      </c>
      <c r="AB8" s="8">
        <f t="shared" si="3"/>
        <v>0.94767940886699509</v>
      </c>
      <c r="AC8" s="8">
        <f t="shared" si="10"/>
        <v>95</v>
      </c>
      <c r="AE8" s="8" t="s">
        <v>41</v>
      </c>
      <c r="AF8" s="15">
        <f t="shared" si="11"/>
        <v>95</v>
      </c>
      <c r="AG8" s="15" cm="1">
        <f t="array" ref="AG8">_xlfn.IFS(
  AF8&lt;=23, 558,
  AF8&lt;=42, 695,
  AF8&lt;=54, 832,
  AF8&lt;=69, 969,
  AF8&lt;=83, 1106,
  AF8&lt;=94, 1243,
  AF8&lt;=100, 1380
)</f>
        <v>1380</v>
      </c>
      <c r="AH8" s="15" t="str">
        <f t="shared" si="15"/>
        <v>+822</v>
      </c>
      <c r="AI8" s="15" t="str">
        <f t="shared" si="16"/>
        <v>Naik</v>
      </c>
      <c r="AJ8" s="16">
        <f t="shared" si="17"/>
        <v>1.4731182795698925</v>
      </c>
    </row>
    <row r="9" spans="1:36" x14ac:dyDescent="0.25">
      <c r="A9" s="8">
        <v>8</v>
      </c>
      <c r="B9" s="8" t="s">
        <v>44</v>
      </c>
      <c r="C9" s="8" t="s">
        <v>50</v>
      </c>
      <c r="D9" s="10">
        <v>506</v>
      </c>
      <c r="E9" s="8">
        <v>2021</v>
      </c>
      <c r="I9" s="4"/>
      <c r="J9" s="13">
        <f t="shared" si="12"/>
        <v>6</v>
      </c>
      <c r="K9" s="10">
        <f t="shared" si="13"/>
        <v>1175</v>
      </c>
      <c r="L9" s="10">
        <f t="shared" si="0"/>
        <v>1311</v>
      </c>
      <c r="M9" s="10">
        <f t="shared" si="4"/>
        <v>5</v>
      </c>
      <c r="N9" s="8">
        <f t="shared" si="5"/>
        <v>1243</v>
      </c>
      <c r="O9" s="14">
        <f t="shared" si="1"/>
        <v>0.10416666666666667</v>
      </c>
      <c r="P9" s="14">
        <f t="shared" si="6"/>
        <v>0.9375</v>
      </c>
      <c r="Q9" s="8">
        <f t="shared" si="7"/>
        <v>94</v>
      </c>
      <c r="R9" s="10">
        <f t="shared" si="18"/>
        <v>84</v>
      </c>
      <c r="S9" s="10">
        <f t="shared" si="8"/>
        <v>94</v>
      </c>
      <c r="X9" s="15">
        <f t="shared" si="9"/>
        <v>6</v>
      </c>
      <c r="Y9" s="8">
        <f t="shared" si="14"/>
        <v>9618945</v>
      </c>
      <c r="Z9" s="8">
        <f t="shared" si="2"/>
        <v>6081446</v>
      </c>
      <c r="AA9" s="8" t="str">
        <f>IF(COUNTIF($Z$4:Z9, Z9) &gt; 1, "Duplikat", "")</f>
        <v/>
      </c>
      <c r="AB9" s="8">
        <f t="shared" si="3"/>
        <v>0.59915724137931037</v>
      </c>
      <c r="AC9" s="8">
        <f t="shared" si="10"/>
        <v>60</v>
      </c>
      <c r="AE9" s="8" t="s">
        <v>42</v>
      </c>
      <c r="AF9" s="15">
        <f t="shared" si="11"/>
        <v>60</v>
      </c>
      <c r="AG9" s="15" cm="1">
        <f t="array" ref="AG9">_xlfn.IFS(
  AF9&lt;=23, 558,
  AF9&lt;=42, 695,
  AF9&lt;=54, 832,
  AF9&lt;=69, 969,
  AF9&lt;=83, 1106,
  AF9&lt;=94, 1243,
  AF9&lt;=100, 1380
)</f>
        <v>969</v>
      </c>
      <c r="AH9" s="15">
        <f t="shared" si="15"/>
        <v>-411</v>
      </c>
      <c r="AI9" s="15" t="str">
        <f t="shared" si="16"/>
        <v>Turun</v>
      </c>
      <c r="AJ9" s="16">
        <f t="shared" si="17"/>
        <v>-0.29782608695652174</v>
      </c>
    </row>
    <row r="10" spans="1:36" x14ac:dyDescent="0.25">
      <c r="A10" s="8">
        <v>9</v>
      </c>
      <c r="B10" s="8" t="s">
        <v>45</v>
      </c>
      <c r="C10" s="8" t="s">
        <v>50</v>
      </c>
      <c r="D10" s="10">
        <v>532</v>
      </c>
      <c r="E10" s="8">
        <v>2021</v>
      </c>
      <c r="I10" s="4"/>
      <c r="J10" s="13">
        <f t="shared" si="12"/>
        <v>7</v>
      </c>
      <c r="K10" s="10">
        <f t="shared" si="13"/>
        <v>1312</v>
      </c>
      <c r="L10" s="10">
        <f t="shared" si="0"/>
        <v>1448</v>
      </c>
      <c r="M10" s="10">
        <f t="shared" si="4"/>
        <v>3</v>
      </c>
      <c r="N10" s="8">
        <f t="shared" si="5"/>
        <v>1380</v>
      </c>
      <c r="O10" s="14">
        <f t="shared" si="1"/>
        <v>6.25E-2</v>
      </c>
      <c r="P10" s="14">
        <f t="shared" si="6"/>
        <v>1</v>
      </c>
      <c r="Q10" s="8">
        <f t="shared" si="7"/>
        <v>100</v>
      </c>
      <c r="R10" s="10">
        <f t="shared" si="18"/>
        <v>95</v>
      </c>
      <c r="S10" s="10">
        <f t="shared" si="8"/>
        <v>100</v>
      </c>
      <c r="X10" s="15">
        <f t="shared" si="9"/>
        <v>7</v>
      </c>
      <c r="Y10" s="8">
        <f t="shared" si="14"/>
        <v>6081445</v>
      </c>
      <c r="Z10" s="8">
        <f t="shared" si="2"/>
        <v>9593946</v>
      </c>
      <c r="AA10" s="8" t="str">
        <f>IF(COUNTIF($Z$4:Z10, Z10) &gt; 1, "Duplikat", "")</f>
        <v/>
      </c>
      <c r="AB10" s="8">
        <f t="shared" si="3"/>
        <v>0.94521635467980292</v>
      </c>
      <c r="AC10" s="8">
        <f t="shared" si="10"/>
        <v>95</v>
      </c>
      <c r="AE10" s="8" t="s">
        <v>43</v>
      </c>
      <c r="AF10" s="15">
        <f t="shared" si="11"/>
        <v>95</v>
      </c>
      <c r="AG10" s="15" cm="1">
        <f t="array" ref="AG10">_xlfn.IFS(
  AF10&lt;=23, 558,
  AF10&lt;=42, 695,
  AF10&lt;=54, 832,
  AF10&lt;=69, 969,
  AF10&lt;=83, 1106,
  AF10&lt;=94, 1243,
  AF10&lt;=100, 1380
)</f>
        <v>1380</v>
      </c>
      <c r="AH10" s="15" t="str">
        <f t="shared" si="15"/>
        <v>+411</v>
      </c>
      <c r="AI10" s="15" t="str">
        <f t="shared" si="16"/>
        <v>Naik</v>
      </c>
      <c r="AJ10" s="16">
        <f t="shared" si="17"/>
        <v>0.42414860681114552</v>
      </c>
    </row>
    <row r="11" spans="1:36" x14ac:dyDescent="0.25">
      <c r="A11" s="8">
        <v>10</v>
      </c>
      <c r="B11" s="8" t="s">
        <v>46</v>
      </c>
      <c r="C11" s="8" t="s">
        <v>50</v>
      </c>
      <c r="D11" s="10">
        <v>490</v>
      </c>
      <c r="E11" s="8">
        <v>2021</v>
      </c>
      <c r="I11" s="3"/>
      <c r="J11" s="31" t="s">
        <v>78</v>
      </c>
      <c r="K11" s="31"/>
      <c r="L11" s="31"/>
      <c r="M11" s="10">
        <f>SUM(M4:M10)</f>
        <v>48</v>
      </c>
      <c r="N11" s="32"/>
      <c r="O11" s="32"/>
      <c r="P11" s="32"/>
      <c r="Q11" s="32"/>
      <c r="R11" s="32"/>
      <c r="S11" s="32"/>
      <c r="X11" s="15">
        <f t="shared" si="9"/>
        <v>8</v>
      </c>
      <c r="Y11" s="8">
        <f t="shared" si="14"/>
        <v>9593945</v>
      </c>
      <c r="Z11" s="8">
        <f t="shared" si="2"/>
        <v>4456446</v>
      </c>
      <c r="AA11" s="8" t="str">
        <f>IF(COUNTIF($Z$4:Z11, Z11) &gt; 1, "Duplikat", "")</f>
        <v/>
      </c>
      <c r="AB11" s="8">
        <f t="shared" si="3"/>
        <v>0.43905871921182266</v>
      </c>
      <c r="AC11" s="8">
        <f t="shared" si="10"/>
        <v>44</v>
      </c>
      <c r="AE11" s="8" t="s">
        <v>44</v>
      </c>
      <c r="AF11" s="15">
        <f t="shared" si="11"/>
        <v>44</v>
      </c>
      <c r="AG11" s="15" cm="1">
        <f t="array" ref="AG11">_xlfn.IFS(
  AF11&lt;=23, 558,
  AF11&lt;=42, 695,
  AF11&lt;=54, 832,
  AF11&lt;=69, 969,
  AF11&lt;=83, 1106,
  AF11&lt;=94, 1243,
  AF11&lt;=100, 1380
)</f>
        <v>832</v>
      </c>
      <c r="AH11" s="15">
        <f t="shared" si="15"/>
        <v>-548</v>
      </c>
      <c r="AI11" s="15" t="str">
        <f t="shared" si="16"/>
        <v>Turun</v>
      </c>
      <c r="AJ11" s="16">
        <f t="shared" si="17"/>
        <v>-0.39710144927536234</v>
      </c>
    </row>
    <row r="12" spans="1:36" x14ac:dyDescent="0.25">
      <c r="A12" s="8">
        <v>11</v>
      </c>
      <c r="B12" s="8" t="s">
        <v>47</v>
      </c>
      <c r="C12" s="8" t="s">
        <v>50</v>
      </c>
      <c r="D12" s="10">
        <v>623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4456445</v>
      </c>
      <c r="Z12" s="8">
        <f t="shared" si="2"/>
        <v>5468946</v>
      </c>
      <c r="AA12" s="8" t="str">
        <f>IF(COUNTIF($Z$4:Z12, Z12) &gt; 1, "Duplikat", "")</f>
        <v/>
      </c>
      <c r="AB12" s="8">
        <f t="shared" si="3"/>
        <v>0.53881241379310341</v>
      </c>
      <c r="AC12" s="8">
        <f t="shared" si="10"/>
        <v>54</v>
      </c>
      <c r="AE12" s="8" t="s">
        <v>45</v>
      </c>
      <c r="AF12" s="15">
        <f t="shared" si="11"/>
        <v>54</v>
      </c>
      <c r="AG12" s="15" cm="1">
        <f t="array" ref="AG12">_xlfn.IFS(
  AF12&lt;=23, 558,
  AF12&lt;=42, 695,
  AF12&lt;=54, 832,
  AF12&lt;=69, 969,
  AF12&lt;=83, 1106,
  AF12&lt;=94, 1243,
  AF12&lt;=100, 1380
)</f>
        <v>832</v>
      </c>
      <c r="AH12" s="15" t="str">
        <f t="shared" si="15"/>
        <v>+0</v>
      </c>
      <c r="AI12" s="15" t="str">
        <f t="shared" si="16"/>
        <v>Stabil</v>
      </c>
      <c r="AJ12" s="16">
        <f t="shared" si="17"/>
        <v>0</v>
      </c>
    </row>
    <row r="13" spans="1:36" x14ac:dyDescent="0.25">
      <c r="A13" s="8">
        <v>12</v>
      </c>
      <c r="B13" s="8" t="s">
        <v>48</v>
      </c>
      <c r="C13" s="8" t="s">
        <v>50</v>
      </c>
      <c r="D13" s="10">
        <v>757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5468945</v>
      </c>
      <c r="Z13" s="8">
        <f t="shared" si="2"/>
        <v>231446</v>
      </c>
      <c r="AA13" s="8" t="str">
        <f>IF(COUNTIF($Z$4:Z13, Z13) &gt; 1, "Duplikat", "")</f>
        <v/>
      </c>
      <c r="AB13" s="8">
        <f t="shared" si="3"/>
        <v>2.2802561576354678E-2</v>
      </c>
      <c r="AC13" s="8">
        <f t="shared" si="10"/>
        <v>2</v>
      </c>
      <c r="AE13" s="8" t="s">
        <v>46</v>
      </c>
      <c r="AF13" s="15">
        <f t="shared" si="11"/>
        <v>2</v>
      </c>
      <c r="AG13" s="15" cm="1">
        <f t="array" ref="AG13">_xlfn.IFS(
  AF13&lt;=23, 558,
  AF13&lt;=42, 695,
  AF13&lt;=54, 832,
  AF13&lt;=69, 969,
  AF13&lt;=83, 1106,
  AF13&lt;=94, 1243,
  AF13&lt;=100, 1380
)</f>
        <v>558</v>
      </c>
      <c r="AH13" s="15">
        <f t="shared" si="15"/>
        <v>-274</v>
      </c>
      <c r="AI13" s="15" t="str">
        <f t="shared" si="16"/>
        <v>Turun</v>
      </c>
      <c r="AJ13" s="16">
        <f t="shared" si="17"/>
        <v>-0.32932692307692307</v>
      </c>
    </row>
    <row r="14" spans="1:36" x14ac:dyDescent="0.25">
      <c r="A14" s="8">
        <v>13</v>
      </c>
      <c r="B14" s="8" t="s">
        <v>37</v>
      </c>
      <c r="C14" s="8" t="s">
        <v>50</v>
      </c>
      <c r="D14" s="10">
        <v>690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231445</v>
      </c>
      <c r="Z14" s="8">
        <f t="shared" si="2"/>
        <v>4893946</v>
      </c>
      <c r="AA14" s="8" t="str">
        <f>IF(COUNTIF($Z$4:Z14, Z14) &gt; 1, "Duplikat", "")</f>
        <v/>
      </c>
      <c r="AB14" s="8">
        <f t="shared" si="3"/>
        <v>0.48216216748768476</v>
      </c>
      <c r="AC14" s="8">
        <f t="shared" si="10"/>
        <v>48</v>
      </c>
      <c r="AE14" s="8" t="s">
        <v>47</v>
      </c>
      <c r="AF14" s="15">
        <f t="shared" si="11"/>
        <v>48</v>
      </c>
      <c r="AG14" s="15" cm="1">
        <f t="array" ref="AG14">_xlfn.IFS(
  AF14&lt;=23, 558,
  AF14&lt;=42, 695,
  AF14&lt;=54, 832,
  AF14&lt;=69, 969,
  AF14&lt;=83, 1106,
  AF14&lt;=94, 1243,
  AF14&lt;=100, 1380
)</f>
        <v>832</v>
      </c>
      <c r="AH14" s="15" t="str">
        <f t="shared" si="15"/>
        <v>+274</v>
      </c>
      <c r="AI14" s="15" t="str">
        <f t="shared" si="16"/>
        <v>Naik</v>
      </c>
      <c r="AJ14" s="16">
        <f t="shared" si="17"/>
        <v>0.49103942652329752</v>
      </c>
    </row>
    <row r="15" spans="1:36" x14ac:dyDescent="0.25">
      <c r="A15" s="8">
        <v>14</v>
      </c>
      <c r="B15" s="8" t="s">
        <v>38</v>
      </c>
      <c r="C15" s="8" t="s">
        <v>50</v>
      </c>
      <c r="D15" s="10">
        <v>573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4893945</v>
      </c>
      <c r="Z15" s="8">
        <f t="shared" si="2"/>
        <v>3456446</v>
      </c>
      <c r="AA15" s="8" t="str">
        <f>IF(COUNTIF($Z$4:Z15, Z15) &gt; 1, "Duplikat", "")</f>
        <v/>
      </c>
      <c r="AB15" s="8">
        <f t="shared" si="3"/>
        <v>0.34053655172413794</v>
      </c>
      <c r="AC15" s="8">
        <f t="shared" si="10"/>
        <v>34</v>
      </c>
      <c r="AE15" s="8" t="s">
        <v>48</v>
      </c>
      <c r="AF15" s="15">
        <f t="shared" si="11"/>
        <v>34</v>
      </c>
      <c r="AG15" s="15" cm="1">
        <f t="array" ref="AG15">_xlfn.IFS(
  AF15&lt;=23, 558,
  AF15&lt;=42, 695,
  AF15&lt;=54, 832,
  AF15&lt;=69, 969,
  AF15&lt;=83, 1106,
  AF15&lt;=94, 1243,
  AF15&lt;=100, 1380
)</f>
        <v>695</v>
      </c>
      <c r="AH15" s="15">
        <f t="shared" si="15"/>
        <v>-137</v>
      </c>
      <c r="AI15" s="15" t="str">
        <f t="shared" si="16"/>
        <v>Turun</v>
      </c>
      <c r="AJ15" s="16">
        <f t="shared" si="17"/>
        <v>-0.16466346153846154</v>
      </c>
    </row>
    <row r="16" spans="1:36" x14ac:dyDescent="0.25">
      <c r="A16" s="8">
        <v>15</v>
      </c>
      <c r="B16" s="8" t="s">
        <v>39</v>
      </c>
      <c r="C16" s="8" t="s">
        <v>50</v>
      </c>
      <c r="D16" s="10">
        <v>563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3456445</v>
      </c>
      <c r="Z16" s="8">
        <f t="shared" si="2"/>
        <v>1368946</v>
      </c>
      <c r="AA16" s="8" t="str">
        <f>IF(COUNTIF($Z$4:Z16, Z16) &gt; 1, "Duplikat", "")</f>
        <v/>
      </c>
      <c r="AB16" s="8">
        <f t="shared" si="3"/>
        <v>0.13487152709359607</v>
      </c>
      <c r="AC16" s="8">
        <f t="shared" si="10"/>
        <v>13</v>
      </c>
      <c r="AE16" s="8" t="s">
        <v>37</v>
      </c>
      <c r="AF16" s="15">
        <f t="shared" si="11"/>
        <v>13</v>
      </c>
      <c r="AG16" s="15" cm="1">
        <f t="array" ref="AG16">_xlfn.IFS(
  AF16&lt;=23, 558,
  AF16&lt;=42, 695,
  AF16&lt;=54, 832,
  AF16&lt;=69, 969,
  AF16&lt;=83, 1106,
  AF16&lt;=94, 1243,
  AF16&lt;=100, 1380
)</f>
        <v>558</v>
      </c>
      <c r="AH16" s="15">
        <f t="shared" si="15"/>
        <v>-137</v>
      </c>
      <c r="AI16" s="15" t="str">
        <f t="shared" si="16"/>
        <v>Turun</v>
      </c>
      <c r="AJ16" s="16">
        <f t="shared" si="17"/>
        <v>-0.19712230215827339</v>
      </c>
    </row>
    <row r="17" spans="1:36" x14ac:dyDescent="0.25">
      <c r="A17" s="8">
        <v>16</v>
      </c>
      <c r="B17" s="8" t="s">
        <v>40</v>
      </c>
      <c r="C17" s="8" t="s">
        <v>50</v>
      </c>
      <c r="D17" s="10">
        <v>559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1368945</v>
      </c>
      <c r="Z17" s="8">
        <f t="shared" si="2"/>
        <v>7781446</v>
      </c>
      <c r="AA17" s="8" t="str">
        <f>IF(COUNTIF($Z$4:Z17, Z17) &gt; 1, "Duplikat", "")</f>
        <v/>
      </c>
      <c r="AB17" s="8">
        <f t="shared" si="3"/>
        <v>0.76664492610837442</v>
      </c>
      <c r="AC17" s="8">
        <f t="shared" si="10"/>
        <v>77</v>
      </c>
      <c r="AE17" s="8" t="s">
        <v>38</v>
      </c>
      <c r="AF17" s="15">
        <f t="shared" si="11"/>
        <v>77</v>
      </c>
      <c r="AG17" s="15" cm="1">
        <f t="array" ref="AG17">_xlfn.IFS(
  AF17&lt;=23, 558,
  AF17&lt;=42, 695,
  AF17&lt;=54, 832,
  AF17&lt;=69, 969,
  AF17&lt;=83, 1106,
  AF17&lt;=94, 1243,
  AF17&lt;=100, 1380
)</f>
        <v>1106</v>
      </c>
      <c r="AH17" s="15" t="str">
        <f t="shared" si="15"/>
        <v>+548</v>
      </c>
      <c r="AI17" s="15" t="str">
        <f t="shared" si="16"/>
        <v>Naik</v>
      </c>
      <c r="AJ17" s="16">
        <f t="shared" si="17"/>
        <v>0.98207885304659504</v>
      </c>
    </row>
    <row r="18" spans="1:36" x14ac:dyDescent="0.25">
      <c r="A18" s="8">
        <v>17</v>
      </c>
      <c r="B18" s="8" t="s">
        <v>41</v>
      </c>
      <c r="C18" s="8" t="s">
        <v>50</v>
      </c>
      <c r="D18" s="10">
        <v>628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7781445</v>
      </c>
      <c r="Z18" s="8">
        <f t="shared" si="2"/>
        <v>8443946</v>
      </c>
      <c r="AA18" s="8" t="str">
        <f>IF(COUNTIF($Z$4:Z18, Z18) &gt; 1, "Duplikat", "")</f>
        <v/>
      </c>
      <c r="AB18" s="8">
        <f t="shared" si="3"/>
        <v>0.83191586206896551</v>
      </c>
      <c r="AC18" s="8">
        <f t="shared" si="10"/>
        <v>83</v>
      </c>
      <c r="AE18" s="8" t="s">
        <v>39</v>
      </c>
      <c r="AF18" s="15">
        <f t="shared" si="11"/>
        <v>83</v>
      </c>
      <c r="AG18" s="15" cm="1">
        <f t="array" ref="AG18">_xlfn.IFS(
  AF18&lt;=23, 558,
  AF18&lt;=42, 695,
  AF18&lt;=54, 832,
  AF18&lt;=69, 969,
  AF18&lt;=83, 1106,
  AF18&lt;=94, 1243,
  AF18&lt;=100, 1380
)</f>
        <v>1106</v>
      </c>
      <c r="AH18" s="15" t="str">
        <f t="shared" si="15"/>
        <v>+0</v>
      </c>
      <c r="AI18" s="15" t="str">
        <f t="shared" si="16"/>
        <v>Stabil</v>
      </c>
      <c r="AJ18" s="16">
        <f t="shared" si="17"/>
        <v>0</v>
      </c>
    </row>
    <row r="19" spans="1:36" x14ac:dyDescent="0.25">
      <c r="A19" s="8">
        <v>18</v>
      </c>
      <c r="B19" s="8" t="s">
        <v>42</v>
      </c>
      <c r="C19" s="8" t="s">
        <v>50</v>
      </c>
      <c r="D19" s="10">
        <v>817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8443945</v>
      </c>
      <c r="Z19" s="8">
        <f t="shared" si="2"/>
        <v>756446</v>
      </c>
      <c r="AA19" s="8" t="str">
        <f>IF(COUNTIF($Z$4:Z19, Z19) &gt; 1, "Duplikat", "")</f>
        <v/>
      </c>
      <c r="AB19" s="8">
        <f t="shared" si="3"/>
        <v>7.452669950738916E-2</v>
      </c>
      <c r="AC19" s="8">
        <f t="shared" si="10"/>
        <v>7</v>
      </c>
      <c r="AE19" s="8" t="s">
        <v>40</v>
      </c>
      <c r="AF19" s="15">
        <f t="shared" si="11"/>
        <v>7</v>
      </c>
      <c r="AG19" s="15" cm="1">
        <f t="array" ref="AG19">_xlfn.IFS(
  AF19&lt;=23, 558,
  AF19&lt;=42, 695,
  AF19&lt;=54, 832,
  AF19&lt;=69, 969,
  AF19&lt;=83, 1106,
  AF19&lt;=94, 1243,
  AF19&lt;=100, 1380
)</f>
        <v>558</v>
      </c>
      <c r="AH19" s="15">
        <f t="shared" si="15"/>
        <v>-548</v>
      </c>
      <c r="AI19" s="15" t="str">
        <f t="shared" si="16"/>
        <v>Turun</v>
      </c>
      <c r="AJ19" s="16">
        <f t="shared" si="17"/>
        <v>-0.49547920433996384</v>
      </c>
    </row>
    <row r="20" spans="1:36" x14ac:dyDescent="0.25">
      <c r="A20" s="8">
        <v>19</v>
      </c>
      <c r="B20" s="8" t="s">
        <v>43</v>
      </c>
      <c r="C20" s="8" t="s">
        <v>50</v>
      </c>
      <c r="D20" s="10">
        <v>736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756445</v>
      </c>
      <c r="Z20" s="8">
        <f t="shared" si="2"/>
        <v>8568946</v>
      </c>
      <c r="AA20" s="8" t="str">
        <f>IF(COUNTIF($Z$4:Z20, Z20) &gt; 1, "Duplikat", "")</f>
        <v/>
      </c>
      <c r="AB20" s="8">
        <f t="shared" si="3"/>
        <v>0.84423113300492614</v>
      </c>
      <c r="AC20" s="8">
        <f t="shared" si="10"/>
        <v>84</v>
      </c>
      <c r="AE20" s="8" t="s">
        <v>41</v>
      </c>
      <c r="AF20" s="15">
        <f t="shared" si="11"/>
        <v>84</v>
      </c>
      <c r="AG20" s="15" cm="1">
        <f t="array" ref="AG20">_xlfn.IFS(
  AF20&lt;=23, 558,
  AF20&lt;=42, 695,
  AF20&lt;=54, 832,
  AF20&lt;=69, 969,
  AF20&lt;=83, 1106,
  AF20&lt;=94, 1243,
  AF20&lt;=100, 1380
)</f>
        <v>1243</v>
      </c>
      <c r="AH20" s="15" t="str">
        <f t="shared" si="15"/>
        <v>+685</v>
      </c>
      <c r="AI20" s="15" t="str">
        <f t="shared" si="16"/>
        <v>Naik</v>
      </c>
      <c r="AJ20" s="16">
        <f t="shared" si="17"/>
        <v>1.2275985663082438</v>
      </c>
    </row>
    <row r="21" spans="1:36" x14ac:dyDescent="0.25">
      <c r="A21" s="8">
        <v>20</v>
      </c>
      <c r="B21" s="8" t="s">
        <v>44</v>
      </c>
      <c r="C21" s="8" t="s">
        <v>50</v>
      </c>
      <c r="D21" s="10">
        <v>875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8568945</v>
      </c>
      <c r="Z21" s="8">
        <f t="shared" si="2"/>
        <v>8881446</v>
      </c>
      <c r="AA21" s="8" t="str">
        <f>IF(COUNTIF($Z$4:Z21, Z21) &gt; 1, "Duplikat", "")</f>
        <v/>
      </c>
      <c r="AB21" s="8">
        <f t="shared" si="3"/>
        <v>0.87501931034482761</v>
      </c>
      <c r="AC21" s="8">
        <f t="shared" si="10"/>
        <v>88</v>
      </c>
      <c r="AE21" s="8" t="s">
        <v>42</v>
      </c>
      <c r="AF21" s="15">
        <f t="shared" si="11"/>
        <v>88</v>
      </c>
      <c r="AG21" s="15" cm="1">
        <f t="array" ref="AG21">_xlfn.IFS(
  AF21&lt;=23, 558,
  AF21&lt;=42, 695,
  AF21&lt;=54, 832,
  AF21&lt;=69, 969,
  AF21&lt;=83, 1106,
  AF21&lt;=94, 1243,
  AF21&lt;=100, 1380
)</f>
        <v>1243</v>
      </c>
      <c r="AH21" s="15" t="str">
        <f t="shared" si="15"/>
        <v>+0</v>
      </c>
      <c r="AI21" s="15" t="str">
        <f t="shared" si="16"/>
        <v>Stabil</v>
      </c>
      <c r="AJ21" s="16">
        <f t="shared" si="17"/>
        <v>0</v>
      </c>
    </row>
    <row r="22" spans="1:36" x14ac:dyDescent="0.25">
      <c r="A22" s="8">
        <v>21</v>
      </c>
      <c r="B22" s="8" t="s">
        <v>45</v>
      </c>
      <c r="C22" s="8" t="s">
        <v>50</v>
      </c>
      <c r="D22" s="10">
        <v>787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8881445</v>
      </c>
      <c r="Z22" s="8">
        <f t="shared" si="2"/>
        <v>8893946</v>
      </c>
      <c r="AA22" s="8" t="str">
        <f>IF(COUNTIF($Z$4:Z22, Z22) &gt; 1, "Duplikat", "")</f>
        <v/>
      </c>
      <c r="AB22" s="8">
        <f t="shared" si="3"/>
        <v>0.87625083743842369</v>
      </c>
      <c r="AC22" s="8">
        <f t="shared" si="10"/>
        <v>88</v>
      </c>
      <c r="AE22" s="8" t="s">
        <v>43</v>
      </c>
      <c r="AF22" s="15">
        <f t="shared" si="11"/>
        <v>88</v>
      </c>
      <c r="AG22" s="15" cm="1">
        <f t="array" ref="AG22">_xlfn.IFS(
  AF22&lt;=23, 558,
  AF22&lt;=42, 695,
  AF22&lt;=54, 832,
  AF22&lt;=69, 969,
  AF22&lt;=83, 1106,
  AF22&lt;=94, 1243,
  AF22&lt;=100, 1380
)</f>
        <v>1243</v>
      </c>
      <c r="AH22" s="15" t="str">
        <f t="shared" si="15"/>
        <v>+0</v>
      </c>
      <c r="AI22" s="15" t="str">
        <f t="shared" si="16"/>
        <v>Stabil</v>
      </c>
      <c r="AJ22" s="16">
        <f t="shared" si="17"/>
        <v>0</v>
      </c>
    </row>
    <row r="23" spans="1:36" x14ac:dyDescent="0.25">
      <c r="A23" s="8">
        <v>22</v>
      </c>
      <c r="B23" s="8" t="s">
        <v>46</v>
      </c>
      <c r="C23" s="8" t="s">
        <v>50</v>
      </c>
      <c r="D23" s="10">
        <v>962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8893945</v>
      </c>
      <c r="Z23" s="8">
        <f t="shared" si="2"/>
        <v>9706446</v>
      </c>
      <c r="AA23" s="8" t="str">
        <f>IF(COUNTIF($Z$4:Z23, Z23) &gt; 1, "Duplikat", "")</f>
        <v/>
      </c>
      <c r="AB23" s="8">
        <f t="shared" si="3"/>
        <v>0.95630009852216746</v>
      </c>
      <c r="AC23" s="8">
        <f t="shared" si="10"/>
        <v>96</v>
      </c>
      <c r="AE23" s="8" t="s">
        <v>44</v>
      </c>
      <c r="AF23" s="15">
        <f t="shared" si="11"/>
        <v>96</v>
      </c>
      <c r="AG23" s="15" cm="1">
        <f t="array" ref="AG23">_xlfn.IFS(
  AF23&lt;=23, 558,
  AF23&lt;=42, 695,
  AF23&lt;=54, 832,
  AF23&lt;=69, 969,
  AF23&lt;=83, 1106,
  AF23&lt;=94, 1243,
  AF23&lt;=100, 1380
)</f>
        <v>1380</v>
      </c>
      <c r="AH23" s="15" t="str">
        <f t="shared" si="15"/>
        <v>+137</v>
      </c>
      <c r="AI23" s="15" t="str">
        <f t="shared" si="16"/>
        <v>Naik</v>
      </c>
      <c r="AJ23" s="16">
        <f t="shared" si="17"/>
        <v>0.11021721641190668</v>
      </c>
    </row>
    <row r="24" spans="1:36" x14ac:dyDescent="0.25">
      <c r="A24" s="8">
        <v>23</v>
      </c>
      <c r="B24" s="8" t="s">
        <v>47</v>
      </c>
      <c r="C24" s="8" t="s">
        <v>50</v>
      </c>
      <c r="D24" s="10">
        <v>942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9706445</v>
      </c>
      <c r="Z24" s="8">
        <f t="shared" si="2"/>
        <v>1618946</v>
      </c>
      <c r="AA24" s="8" t="str">
        <f>IF(COUNTIF($Z$4:Z24, Z24) &gt; 1, "Duplikat", "")</f>
        <v/>
      </c>
      <c r="AB24" s="8">
        <f t="shared" si="3"/>
        <v>0.15950206896551725</v>
      </c>
      <c r="AC24" s="8">
        <f t="shared" si="10"/>
        <v>16</v>
      </c>
      <c r="AE24" s="8" t="s">
        <v>45</v>
      </c>
      <c r="AF24" s="15">
        <f t="shared" si="11"/>
        <v>16</v>
      </c>
      <c r="AG24" s="15" cm="1">
        <f t="array" ref="AG24">_xlfn.IFS(
  AF24&lt;=23, 558,
  AF24&lt;=42, 695,
  AF24&lt;=54, 832,
  AF24&lt;=69, 969,
  AF24&lt;=83, 1106,
  AF24&lt;=94, 1243,
  AF24&lt;=100, 1380
)</f>
        <v>558</v>
      </c>
      <c r="AH24" s="15">
        <f t="shared" si="15"/>
        <v>-822</v>
      </c>
      <c r="AI24" s="15" t="str">
        <f t="shared" si="16"/>
        <v>Turun</v>
      </c>
      <c r="AJ24" s="16">
        <f t="shared" si="17"/>
        <v>-0.59565217391304348</v>
      </c>
    </row>
    <row r="25" spans="1:36" x14ac:dyDescent="0.25">
      <c r="A25" s="8">
        <v>24</v>
      </c>
      <c r="B25" s="8" t="s">
        <v>48</v>
      </c>
      <c r="C25" s="8" t="s">
        <v>50</v>
      </c>
      <c r="D25" s="10">
        <v>889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1618945</v>
      </c>
      <c r="Z25" s="8">
        <f t="shared" si="2"/>
        <v>3731446</v>
      </c>
      <c r="AA25" s="8" t="str">
        <f>IF(COUNTIF($Z$4:Z25, Z25) &gt; 1, "Duplikat", "")</f>
        <v/>
      </c>
      <c r="AB25" s="8">
        <f t="shared" si="3"/>
        <v>0.3676301477832512</v>
      </c>
      <c r="AC25" s="8">
        <f t="shared" si="10"/>
        <v>37</v>
      </c>
      <c r="AE25" s="8" t="s">
        <v>46</v>
      </c>
      <c r="AF25" s="15">
        <f t="shared" si="11"/>
        <v>37</v>
      </c>
      <c r="AG25" s="15" cm="1">
        <f t="array" ref="AG25">_xlfn.IFS(
  AF25&lt;=23, 558,
  AF25&lt;=42, 695,
  AF25&lt;=54, 832,
  AF25&lt;=69, 969,
  AF25&lt;=83, 1106,
  AF25&lt;=94, 1243,
  AF25&lt;=100, 1380
)</f>
        <v>695</v>
      </c>
      <c r="AH25" s="15" t="str">
        <f t="shared" si="15"/>
        <v>+137</v>
      </c>
      <c r="AI25" s="15" t="str">
        <f t="shared" si="16"/>
        <v>Naik</v>
      </c>
      <c r="AJ25" s="16">
        <f t="shared" si="17"/>
        <v>0.24551971326164876</v>
      </c>
    </row>
    <row r="26" spans="1:36" x14ac:dyDescent="0.25">
      <c r="A26" s="8">
        <v>25</v>
      </c>
      <c r="B26" s="8" t="s">
        <v>37</v>
      </c>
      <c r="C26" s="8" t="s">
        <v>50</v>
      </c>
      <c r="D26" s="10">
        <v>959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3731445</v>
      </c>
      <c r="Z26" s="8">
        <f t="shared" si="2"/>
        <v>9093946</v>
      </c>
      <c r="AA26" s="8" t="str">
        <f>IF(COUNTIF($Z$4:Z26, Z26) &gt; 1, "Duplikat", "")</f>
        <v/>
      </c>
      <c r="AB26" s="8">
        <f t="shared" si="3"/>
        <v>0.89595527093596061</v>
      </c>
      <c r="AC26" s="8">
        <f t="shared" si="10"/>
        <v>90</v>
      </c>
      <c r="AE26" s="8" t="s">
        <v>47</v>
      </c>
      <c r="AF26" s="15">
        <f t="shared" si="11"/>
        <v>90</v>
      </c>
      <c r="AG26" s="15" cm="1">
        <f t="array" ref="AG26">_xlfn.IFS(
  AF26&lt;=23, 558,
  AF26&lt;=42, 695,
  AF26&lt;=54, 832,
  AF26&lt;=69, 969,
  AF26&lt;=83, 1106,
  AF26&lt;=94, 1243,
  AF26&lt;=100, 1380
)</f>
        <v>1243</v>
      </c>
      <c r="AH26" s="15" t="str">
        <f t="shared" si="15"/>
        <v>+548</v>
      </c>
      <c r="AI26" s="15" t="str">
        <f t="shared" si="16"/>
        <v>Naik</v>
      </c>
      <c r="AJ26" s="16">
        <f t="shared" si="17"/>
        <v>0.78848920863309357</v>
      </c>
    </row>
    <row r="27" spans="1:36" x14ac:dyDescent="0.25">
      <c r="A27" s="8">
        <v>26</v>
      </c>
      <c r="B27" s="8" t="s">
        <v>38</v>
      </c>
      <c r="C27" s="8" t="s">
        <v>50</v>
      </c>
      <c r="D27" s="10">
        <v>817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9093945</v>
      </c>
      <c r="Z27" s="8">
        <f t="shared" si="2"/>
        <v>2406446</v>
      </c>
      <c r="AA27" s="8" t="str">
        <f>IF(COUNTIF($Z$4:Z27, Z27) &gt; 1, "Duplikat", "")</f>
        <v/>
      </c>
      <c r="AB27" s="8">
        <f t="shared" si="3"/>
        <v>0.23708827586206896</v>
      </c>
      <c r="AC27" s="8">
        <f t="shared" si="10"/>
        <v>24</v>
      </c>
      <c r="AE27" s="8" t="s">
        <v>48</v>
      </c>
      <c r="AF27" s="15">
        <f t="shared" si="11"/>
        <v>24</v>
      </c>
      <c r="AG27" s="15" cm="1">
        <f t="array" ref="AG27">_xlfn.IFS(
  AF27&lt;=23, 558,
  AF27&lt;=42, 695,
  AF27&lt;=54, 832,
  AF27&lt;=69, 969,
  AF27&lt;=83, 1106,
  AF27&lt;=94, 1243,
  AF27&lt;=100, 1380
)</f>
        <v>695</v>
      </c>
      <c r="AH27" s="15">
        <f t="shared" si="15"/>
        <v>-548</v>
      </c>
      <c r="AI27" s="15" t="str">
        <f t="shared" si="16"/>
        <v>Turun</v>
      </c>
      <c r="AJ27" s="16">
        <f t="shared" si="17"/>
        <v>-0.44086886564762673</v>
      </c>
    </row>
    <row r="28" spans="1:36" x14ac:dyDescent="0.25">
      <c r="A28" s="8">
        <v>27</v>
      </c>
      <c r="B28" s="8" t="s">
        <v>39</v>
      </c>
      <c r="C28" s="8" t="s">
        <v>50</v>
      </c>
      <c r="D28" s="10">
        <v>929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2406445</v>
      </c>
      <c r="Z28" s="8">
        <f t="shared" si="2"/>
        <v>4168946</v>
      </c>
      <c r="AA28" s="8" t="str">
        <f>IF(COUNTIF($Z$4:Z28, Z28) &gt; 1, "Duplikat", "")</f>
        <v/>
      </c>
      <c r="AB28" s="8">
        <f t="shared" si="3"/>
        <v>0.4107335960591133</v>
      </c>
      <c r="AC28" s="8">
        <f t="shared" si="10"/>
        <v>41</v>
      </c>
      <c r="AE28" s="8" t="s">
        <v>37</v>
      </c>
      <c r="AF28" s="15">
        <f t="shared" si="11"/>
        <v>41</v>
      </c>
      <c r="AG28" s="15" cm="1">
        <f t="array" ref="AG28">_xlfn.IFS(
  AF28&lt;=23, 558,
  AF28&lt;=42, 695,
  AF28&lt;=54, 832,
  AF28&lt;=69, 969,
  AF28&lt;=83, 1106,
  AF28&lt;=94, 1243,
  AF28&lt;=100, 1380
)</f>
        <v>695</v>
      </c>
      <c r="AH28" s="15" t="str">
        <f t="shared" si="15"/>
        <v>+0</v>
      </c>
      <c r="AI28" s="15" t="str">
        <f t="shared" si="16"/>
        <v>Stabil</v>
      </c>
      <c r="AJ28" s="16">
        <f t="shared" si="17"/>
        <v>0</v>
      </c>
    </row>
    <row r="29" spans="1:36" x14ac:dyDescent="0.25">
      <c r="A29" s="8">
        <v>28</v>
      </c>
      <c r="B29" s="8" t="s">
        <v>40</v>
      </c>
      <c r="C29" s="8" t="s">
        <v>50</v>
      </c>
      <c r="D29" s="10">
        <v>771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4168945</v>
      </c>
      <c r="Z29" s="8">
        <f t="shared" si="2"/>
        <v>7081446</v>
      </c>
      <c r="AA29" s="8" t="str">
        <f>IF(COUNTIF($Z$4:Z29, Z29) &gt; 1, "Duplikat", "")</f>
        <v/>
      </c>
      <c r="AB29" s="8">
        <f t="shared" si="3"/>
        <v>0.69767940886699509</v>
      </c>
      <c r="AC29" s="8">
        <f t="shared" si="10"/>
        <v>70</v>
      </c>
      <c r="AE29" s="8" t="s">
        <v>38</v>
      </c>
      <c r="AF29" s="15">
        <f t="shared" si="11"/>
        <v>70</v>
      </c>
      <c r="AG29" s="15" cm="1">
        <f t="array" ref="AG29">_xlfn.IFS(
  AF29&lt;=23, 558,
  AF29&lt;=42, 695,
  AF29&lt;=54, 832,
  AF29&lt;=69, 969,
  AF29&lt;=83, 1106,
  AF29&lt;=94, 1243,
  AF29&lt;=100, 1380
)</f>
        <v>1106</v>
      </c>
      <c r="AH29" s="15" t="str">
        <f t="shared" si="15"/>
        <v>+411</v>
      </c>
      <c r="AI29" s="15" t="str">
        <f t="shared" si="16"/>
        <v>Naik</v>
      </c>
      <c r="AJ29" s="16">
        <f t="shared" si="17"/>
        <v>0.59136690647482015</v>
      </c>
    </row>
    <row r="30" spans="1:36" x14ac:dyDescent="0.25">
      <c r="A30" s="8">
        <v>29</v>
      </c>
      <c r="B30" s="8" t="s">
        <v>41</v>
      </c>
      <c r="C30" s="8" t="s">
        <v>50</v>
      </c>
      <c r="D30" s="10">
        <v>1023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7081445</v>
      </c>
      <c r="Z30" s="8">
        <f t="shared" si="2"/>
        <v>3543946</v>
      </c>
      <c r="AA30" s="8" t="str">
        <f>IF(COUNTIF($Z$4:Z30, Z30) &gt; 1, "Duplikat", "")</f>
        <v/>
      </c>
      <c r="AB30" s="8">
        <f t="shared" si="3"/>
        <v>0.34915724137931037</v>
      </c>
      <c r="AC30" s="8">
        <f t="shared" si="10"/>
        <v>35</v>
      </c>
      <c r="AE30" s="8" t="s">
        <v>39</v>
      </c>
      <c r="AF30" s="15">
        <f t="shared" si="11"/>
        <v>35</v>
      </c>
      <c r="AG30" s="15" cm="1">
        <f t="array" ref="AG30">_xlfn.IFS(
  AF30&lt;=23, 558,
  AF30&lt;=42, 695,
  AF30&lt;=54, 832,
  AF30&lt;=69, 969,
  AF30&lt;=83, 1106,
  AF30&lt;=94, 1243,
  AF30&lt;=100, 1380
)</f>
        <v>695</v>
      </c>
      <c r="AH30" s="15">
        <f t="shared" si="15"/>
        <v>-411</v>
      </c>
      <c r="AI30" s="15" t="str">
        <f t="shared" si="16"/>
        <v>Turun</v>
      </c>
      <c r="AJ30" s="16">
        <f t="shared" si="17"/>
        <v>-0.37160940325497288</v>
      </c>
    </row>
    <row r="31" spans="1:36" x14ac:dyDescent="0.25">
      <c r="A31" s="8">
        <v>30</v>
      </c>
      <c r="B31" s="8" t="s">
        <v>42</v>
      </c>
      <c r="C31" s="8" t="s">
        <v>50</v>
      </c>
      <c r="D31" s="10">
        <v>908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3543945</v>
      </c>
      <c r="Z31" s="8">
        <f t="shared" si="2"/>
        <v>7056446</v>
      </c>
      <c r="AA31" s="8" t="str">
        <f>IF(COUNTIF($Z$4:Z31, Z31) &gt; 1, "Duplikat", "")</f>
        <v/>
      </c>
      <c r="AB31" s="8">
        <f t="shared" si="3"/>
        <v>0.69521635467980292</v>
      </c>
      <c r="AC31" s="8">
        <f t="shared" si="10"/>
        <v>70</v>
      </c>
      <c r="AE31" s="8" t="s">
        <v>40</v>
      </c>
      <c r="AF31" s="15">
        <f t="shared" si="11"/>
        <v>70</v>
      </c>
      <c r="AG31" s="15" cm="1">
        <f t="array" ref="AG31">_xlfn.IFS(
  AF31&lt;=23, 558,
  AF31&lt;=42, 695,
  AF31&lt;=54, 832,
  AF31&lt;=69, 969,
  AF31&lt;=83, 1106,
  AF31&lt;=94, 1243,
  AF31&lt;=100, 1380
)</f>
        <v>1106</v>
      </c>
      <c r="AH31" s="15" t="str">
        <f t="shared" si="15"/>
        <v>+411</v>
      </c>
      <c r="AI31" s="15" t="str">
        <f t="shared" si="16"/>
        <v>Naik</v>
      </c>
      <c r="AJ31" s="16">
        <f t="shared" si="17"/>
        <v>0.59136690647482015</v>
      </c>
    </row>
    <row r="32" spans="1:36" x14ac:dyDescent="0.25">
      <c r="A32" s="8">
        <v>31</v>
      </c>
      <c r="B32" s="8" t="s">
        <v>43</v>
      </c>
      <c r="C32" s="8" t="s">
        <v>50</v>
      </c>
      <c r="D32" s="10">
        <v>996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7056445</v>
      </c>
      <c r="Z32" s="8">
        <f t="shared" si="2"/>
        <v>1918946</v>
      </c>
      <c r="AA32" s="8" t="str">
        <f>IF(COUNTIF($Z$4:Z32, Z32) &gt; 1, "Duplikat", "")</f>
        <v/>
      </c>
      <c r="AB32" s="8">
        <f t="shared" si="3"/>
        <v>0.18905871921182266</v>
      </c>
      <c r="AC32" s="8">
        <f t="shared" si="10"/>
        <v>19</v>
      </c>
      <c r="AE32" s="8" t="s">
        <v>41</v>
      </c>
      <c r="AF32" s="15">
        <f t="shared" si="11"/>
        <v>19</v>
      </c>
      <c r="AG32" s="15" cm="1">
        <f t="array" ref="AG32">_xlfn.IFS(
  AF32&lt;=23, 558,
  AF32&lt;=42, 695,
  AF32&lt;=54, 832,
  AF32&lt;=69, 969,
  AF32&lt;=83, 1106,
  AF32&lt;=94, 1243,
  AF32&lt;=100, 1380
)</f>
        <v>558</v>
      </c>
      <c r="AH32" s="15">
        <f t="shared" si="15"/>
        <v>-548</v>
      </c>
      <c r="AI32" s="15" t="str">
        <f t="shared" si="16"/>
        <v>Turun</v>
      </c>
      <c r="AJ32" s="16">
        <f t="shared" si="17"/>
        <v>-0.49547920433996384</v>
      </c>
    </row>
    <row r="33" spans="1:36" x14ac:dyDescent="0.25">
      <c r="A33" s="8">
        <v>32</v>
      </c>
      <c r="B33" s="8" t="s">
        <v>44</v>
      </c>
      <c r="C33" s="8" t="s">
        <v>50</v>
      </c>
      <c r="D33" s="10">
        <v>653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1918945</v>
      </c>
      <c r="Z33" s="8">
        <f t="shared" si="2"/>
        <v>2931446</v>
      </c>
      <c r="AA33" s="8" t="str">
        <f>IF(COUNTIF($Z$4:Z33, Z33) &gt; 1, "Duplikat", "")</f>
        <v/>
      </c>
      <c r="AB33" s="8">
        <f t="shared" si="3"/>
        <v>0.28881241379310346</v>
      </c>
      <c r="AC33" s="8">
        <f t="shared" si="10"/>
        <v>29</v>
      </c>
      <c r="AE33" s="8" t="s">
        <v>42</v>
      </c>
      <c r="AF33" s="15">
        <f t="shared" si="11"/>
        <v>29</v>
      </c>
      <c r="AG33" s="15" cm="1">
        <f t="array" ref="AG33">_xlfn.IFS(
  AF33&lt;=23, 558,
  AF33&lt;=42, 695,
  AF33&lt;=54, 832,
  AF33&lt;=69, 969,
  AF33&lt;=83, 1106,
  AF33&lt;=94, 1243,
  AF33&lt;=100, 1380
)</f>
        <v>695</v>
      </c>
      <c r="AH33" s="15" t="str">
        <f t="shared" si="15"/>
        <v>+137</v>
      </c>
      <c r="AI33" s="15" t="str">
        <f t="shared" si="16"/>
        <v>Naik</v>
      </c>
      <c r="AJ33" s="16">
        <f t="shared" si="17"/>
        <v>0.24551971326164876</v>
      </c>
    </row>
    <row r="34" spans="1:36" x14ac:dyDescent="0.25">
      <c r="A34" s="8">
        <v>33</v>
      </c>
      <c r="B34" s="8" t="s">
        <v>45</v>
      </c>
      <c r="C34" s="8" t="s">
        <v>50</v>
      </c>
      <c r="D34" s="10">
        <v>534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2931445</v>
      </c>
      <c r="Z34" s="8">
        <f t="shared" si="2"/>
        <v>7843946</v>
      </c>
      <c r="AA34" s="8" t="str">
        <f>IF(COUNTIF($Z$4:Z34, Z34) &gt; 1, "Duplikat", "")</f>
        <v/>
      </c>
      <c r="AB34" s="8">
        <f t="shared" si="3"/>
        <v>0.77280256157635463</v>
      </c>
      <c r="AC34" s="8">
        <f t="shared" si="10"/>
        <v>77</v>
      </c>
      <c r="AE34" s="8" t="s">
        <v>43</v>
      </c>
      <c r="AF34" s="15">
        <f t="shared" si="11"/>
        <v>77</v>
      </c>
      <c r="AG34" s="15" cm="1">
        <f t="array" ref="AG34">_xlfn.IFS(
  AF34&lt;=23, 558,
  AF34&lt;=42, 695,
  AF34&lt;=54, 832,
  AF34&lt;=69, 969,
  AF34&lt;=83, 1106,
  AF34&lt;=94, 1243,
  AF34&lt;=100, 1380
)</f>
        <v>1106</v>
      </c>
      <c r="AH34" s="15" t="str">
        <f t="shared" si="15"/>
        <v>+411</v>
      </c>
      <c r="AI34" s="15" t="str">
        <f t="shared" si="16"/>
        <v>Naik</v>
      </c>
      <c r="AJ34" s="16">
        <f t="shared" si="17"/>
        <v>0.59136690647482015</v>
      </c>
    </row>
    <row r="35" spans="1:36" x14ac:dyDescent="0.25">
      <c r="A35" s="8">
        <v>34</v>
      </c>
      <c r="B35" s="8" t="s">
        <v>46</v>
      </c>
      <c r="C35" s="8" t="s">
        <v>50</v>
      </c>
      <c r="D35" s="10">
        <v>1286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7843945</v>
      </c>
      <c r="Z35" s="8">
        <f t="shared" si="2"/>
        <v>2356446</v>
      </c>
      <c r="AA35" s="8" t="str">
        <f>IF(COUNTIF($Z$4:Z35, Z35) &gt; 1, "Duplikat", "")</f>
        <v/>
      </c>
      <c r="AB35" s="8">
        <f t="shared" si="3"/>
        <v>0.23216216748768473</v>
      </c>
      <c r="AC35" s="8">
        <f t="shared" si="10"/>
        <v>23</v>
      </c>
      <c r="AE35" s="8" t="s">
        <v>44</v>
      </c>
      <c r="AF35" s="15">
        <f t="shared" si="11"/>
        <v>23</v>
      </c>
      <c r="AG35" s="15" cm="1">
        <f t="array" ref="AG35">_xlfn.IFS(
  AF35&lt;=23, 558,
  AF35&lt;=42, 695,
  AF35&lt;=54, 832,
  AF35&lt;=69, 969,
  AF35&lt;=83, 1106,
  AF35&lt;=94, 1243,
  AF35&lt;=100, 1380
)</f>
        <v>558</v>
      </c>
      <c r="AH35" s="15">
        <f t="shared" si="15"/>
        <v>-548</v>
      </c>
      <c r="AI35" s="15" t="str">
        <f t="shared" si="16"/>
        <v>Turun</v>
      </c>
      <c r="AJ35" s="16">
        <f t="shared" si="17"/>
        <v>-0.49547920433996384</v>
      </c>
    </row>
    <row r="36" spans="1:36" x14ac:dyDescent="0.25">
      <c r="A36" s="8">
        <v>35</v>
      </c>
      <c r="B36" s="8" t="s">
        <v>47</v>
      </c>
      <c r="C36" s="8" t="s">
        <v>50</v>
      </c>
      <c r="D36" s="10">
        <v>1182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2356445</v>
      </c>
      <c r="Z36" s="8">
        <f t="shared" si="2"/>
        <v>918946</v>
      </c>
      <c r="AA36" s="8" t="str">
        <f>IF(COUNTIF($Z$4:Z36, Z36) &gt; 1, "Duplikat", "")</f>
        <v/>
      </c>
      <c r="AB36" s="8">
        <f t="shared" si="3"/>
        <v>9.0536551724137937E-2</v>
      </c>
      <c r="AC36" s="8">
        <f t="shared" si="10"/>
        <v>9</v>
      </c>
      <c r="AE36" s="8" t="s">
        <v>45</v>
      </c>
      <c r="AF36" s="15">
        <f t="shared" si="11"/>
        <v>9</v>
      </c>
      <c r="AG36" s="15" cm="1">
        <f t="array" ref="AG36">_xlfn.IFS(
  AF36&lt;=23, 558,
  AF36&lt;=42, 695,
  AF36&lt;=54, 832,
  AF36&lt;=69, 969,
  AF36&lt;=83, 1106,
  AF36&lt;=94, 1243,
  AF36&lt;=100, 1380
)</f>
        <v>558</v>
      </c>
      <c r="AH36" s="15" t="str">
        <f t="shared" si="15"/>
        <v>+0</v>
      </c>
      <c r="AI36" s="15" t="str">
        <f t="shared" si="16"/>
        <v>Stabil</v>
      </c>
      <c r="AJ36" s="16">
        <f t="shared" si="17"/>
        <v>0</v>
      </c>
    </row>
    <row r="37" spans="1:36" x14ac:dyDescent="0.25">
      <c r="A37" s="8">
        <v>36</v>
      </c>
      <c r="B37" s="8" t="s">
        <v>48</v>
      </c>
      <c r="C37" s="8" t="s">
        <v>50</v>
      </c>
      <c r="D37" s="10">
        <v>1083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918945</v>
      </c>
      <c r="Z37" s="8">
        <f t="shared" si="2"/>
        <v>8981446</v>
      </c>
      <c r="AA37" s="8" t="str">
        <f>IF(COUNTIF($Z$4:Z37, Z37) &gt; 1, "Duplikat", "")</f>
        <v/>
      </c>
      <c r="AB37" s="8">
        <f t="shared" si="3"/>
        <v>0.88487152709359607</v>
      </c>
      <c r="AC37" s="8">
        <f t="shared" si="10"/>
        <v>88</v>
      </c>
      <c r="AE37" s="8" t="s">
        <v>46</v>
      </c>
      <c r="AF37" s="15">
        <f t="shared" si="11"/>
        <v>88</v>
      </c>
      <c r="AG37" s="15" cm="1">
        <f t="array" ref="AG37">_xlfn.IFS(
  AF37&lt;=23, 558,
  AF37&lt;=42, 695,
  AF37&lt;=54, 832,
  AF37&lt;=69, 969,
  AF37&lt;=83, 1106,
  AF37&lt;=94, 1243,
  AF37&lt;=100, 1380
)</f>
        <v>1243</v>
      </c>
      <c r="AH37" s="15" t="str">
        <f t="shared" si="15"/>
        <v>+685</v>
      </c>
      <c r="AI37" s="15" t="str">
        <f t="shared" si="16"/>
        <v>Naik</v>
      </c>
      <c r="AJ37" s="16">
        <f t="shared" si="17"/>
        <v>1.2275985663082438</v>
      </c>
    </row>
    <row r="38" spans="1:36" x14ac:dyDescent="0.25">
      <c r="A38" s="8">
        <v>37</v>
      </c>
      <c r="B38" s="8" t="s">
        <v>37</v>
      </c>
      <c r="C38" s="8" t="s">
        <v>50</v>
      </c>
      <c r="D38" s="10">
        <v>1127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8981445</v>
      </c>
      <c r="Z38" s="8">
        <f t="shared" si="2"/>
        <v>5243946</v>
      </c>
      <c r="AA38" s="8" t="str">
        <f>IF(COUNTIF($Z$4:Z38, Z38) &gt; 1, "Duplikat", "")</f>
        <v/>
      </c>
      <c r="AB38" s="8">
        <f t="shared" si="3"/>
        <v>0.51664492610837442</v>
      </c>
      <c r="AC38" s="8">
        <f t="shared" si="10"/>
        <v>52</v>
      </c>
      <c r="AE38" s="8" t="s">
        <v>47</v>
      </c>
      <c r="AF38" s="15">
        <f t="shared" si="11"/>
        <v>52</v>
      </c>
      <c r="AG38" s="15" cm="1">
        <f t="array" ref="AG38">_xlfn.IFS(
  AF38&lt;=23, 558,
  AF38&lt;=42, 695,
  AF38&lt;=54, 832,
  AF38&lt;=69, 969,
  AF38&lt;=83, 1106,
  AF38&lt;=94, 1243,
  AF38&lt;=100, 1380
)</f>
        <v>832</v>
      </c>
      <c r="AH38" s="15">
        <f t="shared" si="15"/>
        <v>-411</v>
      </c>
      <c r="AI38" s="15" t="str">
        <f t="shared" si="16"/>
        <v>Turun</v>
      </c>
      <c r="AJ38" s="16">
        <f t="shared" si="17"/>
        <v>-0.33065164923572005</v>
      </c>
    </row>
    <row r="39" spans="1:36" x14ac:dyDescent="0.25">
      <c r="A39" s="8">
        <v>38</v>
      </c>
      <c r="B39" s="8" t="s">
        <v>38</v>
      </c>
      <c r="C39" s="8" t="s">
        <v>50</v>
      </c>
      <c r="D39" s="10">
        <v>1138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5243945</v>
      </c>
      <c r="Z39" s="8">
        <f t="shared" si="2"/>
        <v>5906446</v>
      </c>
      <c r="AA39" s="8" t="str">
        <f>IF(COUNTIF($Z$4:Z39, Z39) &gt; 1, "Duplikat", "")</f>
        <v/>
      </c>
      <c r="AB39" s="8">
        <f t="shared" si="3"/>
        <v>0.58191586206896551</v>
      </c>
      <c r="AC39" s="8">
        <f t="shared" si="10"/>
        <v>58</v>
      </c>
      <c r="AE39" s="8" t="s">
        <v>48</v>
      </c>
      <c r="AF39" s="15">
        <f t="shared" si="11"/>
        <v>58</v>
      </c>
      <c r="AG39" s="15" cm="1">
        <f t="array" ref="AG39">_xlfn.IFS(
  AF39&lt;=23, 558,
  AF39&lt;=42, 695,
  AF39&lt;=54, 832,
  AF39&lt;=69, 969,
  AF39&lt;=83, 1106,
  AF39&lt;=94, 1243,
  AF39&lt;=100, 1380
)</f>
        <v>969</v>
      </c>
      <c r="AH39" s="15" t="str">
        <f t="shared" si="15"/>
        <v>+137</v>
      </c>
      <c r="AI39" s="15" t="str">
        <f t="shared" si="16"/>
        <v>Naik</v>
      </c>
      <c r="AJ39" s="16">
        <f t="shared" si="17"/>
        <v>0.16466346153846154</v>
      </c>
    </row>
    <row r="40" spans="1:36" x14ac:dyDescent="0.25">
      <c r="A40" s="8">
        <v>39</v>
      </c>
      <c r="B40" s="8" t="s">
        <v>39</v>
      </c>
      <c r="C40" s="8" t="s">
        <v>50</v>
      </c>
      <c r="D40" s="10">
        <v>1289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5906445</v>
      </c>
      <c r="Z40" s="8">
        <f t="shared" si="2"/>
        <v>8368946</v>
      </c>
      <c r="AA40" s="8" t="str">
        <f>IF(COUNTIF($Z$4:Z40, Z40) &gt; 1, "Duplikat", "")</f>
        <v/>
      </c>
      <c r="AB40" s="8">
        <f t="shared" si="3"/>
        <v>0.82452669950738922</v>
      </c>
      <c r="AC40" s="8">
        <f t="shared" si="10"/>
        <v>82</v>
      </c>
      <c r="AE40" s="8" t="s">
        <v>37</v>
      </c>
      <c r="AF40" s="15">
        <f t="shared" si="11"/>
        <v>82</v>
      </c>
      <c r="AG40" s="15" cm="1">
        <f t="array" ref="AG40">_xlfn.IFS(
  AF40&lt;=23, 558,
  AF40&lt;=42, 695,
  AF40&lt;=54, 832,
  AF40&lt;=69, 969,
  AF40&lt;=83, 1106,
  AF40&lt;=94, 1243,
  AF40&lt;=100, 1380
)</f>
        <v>1106</v>
      </c>
      <c r="AH40" s="15" t="str">
        <f t="shared" si="15"/>
        <v>+137</v>
      </c>
      <c r="AI40" s="15" t="str">
        <f t="shared" si="16"/>
        <v>Naik</v>
      </c>
      <c r="AJ40" s="16">
        <f t="shared" si="17"/>
        <v>0.14138286893704852</v>
      </c>
    </row>
    <row r="41" spans="1:36" x14ac:dyDescent="0.25">
      <c r="A41" s="8">
        <v>40</v>
      </c>
      <c r="B41" s="8" t="s">
        <v>40</v>
      </c>
      <c r="C41" s="8" t="s">
        <v>50</v>
      </c>
      <c r="D41" s="10">
        <v>1191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8368945</v>
      </c>
      <c r="Z41" s="8">
        <f t="shared" si="2"/>
        <v>6031446</v>
      </c>
      <c r="AA41" s="8" t="str">
        <f>IF(COUNTIF($Z$4:Z41, Z41) &gt; 1, "Duplikat", "")</f>
        <v/>
      </c>
      <c r="AB41" s="8">
        <f t="shared" si="3"/>
        <v>0.59423113300492614</v>
      </c>
      <c r="AC41" s="8">
        <f t="shared" si="10"/>
        <v>59</v>
      </c>
      <c r="AE41" s="8" t="s">
        <v>38</v>
      </c>
      <c r="AF41" s="15">
        <f t="shared" si="11"/>
        <v>59</v>
      </c>
      <c r="AG41" s="15" cm="1">
        <f t="array" ref="AG41">_xlfn.IFS(
  AF41&lt;=23, 558,
  AF41&lt;=42, 695,
  AF41&lt;=54, 832,
  AF41&lt;=69, 969,
  AF41&lt;=83, 1106,
  AF41&lt;=94, 1243,
  AF41&lt;=100, 1380
)</f>
        <v>969</v>
      </c>
      <c r="AH41" s="15">
        <f t="shared" si="15"/>
        <v>-137</v>
      </c>
      <c r="AI41" s="15" t="str">
        <f t="shared" si="16"/>
        <v>Turun</v>
      </c>
      <c r="AJ41" s="16">
        <f t="shared" si="17"/>
        <v>-0.12386980108499096</v>
      </c>
    </row>
    <row r="42" spans="1:36" x14ac:dyDescent="0.25">
      <c r="A42" s="8">
        <v>41</v>
      </c>
      <c r="B42" s="8" t="s">
        <v>41</v>
      </c>
      <c r="C42" s="8" t="s">
        <v>50</v>
      </c>
      <c r="D42" s="10">
        <v>1443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6031445</v>
      </c>
      <c r="Z42" s="8">
        <f t="shared" si="2"/>
        <v>6343946</v>
      </c>
      <c r="AA42" s="8" t="str">
        <f>IF(COUNTIF($Z$4:Z42, Z42) &gt; 1, "Duplikat", "")</f>
        <v/>
      </c>
      <c r="AB42" s="8">
        <f t="shared" si="3"/>
        <v>0.62501931034482761</v>
      </c>
      <c r="AC42" s="8">
        <f t="shared" si="10"/>
        <v>63</v>
      </c>
      <c r="AE42" s="8" t="s">
        <v>39</v>
      </c>
      <c r="AF42" s="15">
        <f t="shared" si="11"/>
        <v>63</v>
      </c>
      <c r="AG42" s="15" cm="1">
        <f t="array" ref="AG42">_xlfn.IFS(
  AF42&lt;=23, 558,
  AF42&lt;=42, 695,
  AF42&lt;=54, 832,
  AF42&lt;=69, 969,
  AF42&lt;=83, 1106,
  AF42&lt;=94, 1243,
  AF42&lt;=100, 1380
)</f>
        <v>969</v>
      </c>
      <c r="AH42" s="15" t="str">
        <f t="shared" si="15"/>
        <v>+0</v>
      </c>
      <c r="AI42" s="15" t="str">
        <f t="shared" si="16"/>
        <v>Stabil</v>
      </c>
      <c r="AJ42" s="16">
        <f t="shared" si="17"/>
        <v>0</v>
      </c>
    </row>
    <row r="43" spans="1:36" x14ac:dyDescent="0.25">
      <c r="A43" s="8">
        <v>42</v>
      </c>
      <c r="B43" s="8" t="s">
        <v>42</v>
      </c>
      <c r="C43" s="8" t="s">
        <v>50</v>
      </c>
      <c r="D43" s="10">
        <v>1142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6343945</v>
      </c>
      <c r="Z43" s="8">
        <f t="shared" si="2"/>
        <v>6356446</v>
      </c>
      <c r="AA43" s="8" t="str">
        <f>IF(COUNTIF($Z$4:Z43, Z43) &gt; 1, "Duplikat", "")</f>
        <v/>
      </c>
      <c r="AB43" s="8">
        <f t="shared" si="3"/>
        <v>0.62625083743842369</v>
      </c>
      <c r="AC43" s="8">
        <f t="shared" si="10"/>
        <v>63</v>
      </c>
      <c r="AE43" s="8" t="s">
        <v>40</v>
      </c>
      <c r="AF43" s="15">
        <f t="shared" si="11"/>
        <v>63</v>
      </c>
      <c r="AG43" s="15" cm="1">
        <f t="array" ref="AG43">_xlfn.IFS(
  AF43&lt;=23, 558,
  AF43&lt;=42, 695,
  AF43&lt;=54, 832,
  AF43&lt;=69, 969,
  AF43&lt;=83, 1106,
  AF43&lt;=94, 1243,
  AF43&lt;=100, 1380
)</f>
        <v>969</v>
      </c>
      <c r="AH43" s="15" t="str">
        <f t="shared" si="15"/>
        <v>+0</v>
      </c>
      <c r="AI43" s="15" t="str">
        <f t="shared" si="16"/>
        <v>Stabil</v>
      </c>
      <c r="AJ43" s="16">
        <f t="shared" si="17"/>
        <v>0</v>
      </c>
    </row>
    <row r="44" spans="1:36" x14ac:dyDescent="0.25">
      <c r="A44" s="8">
        <v>43</v>
      </c>
      <c r="B44" s="8" t="s">
        <v>43</v>
      </c>
      <c r="C44" s="8" t="s">
        <v>50</v>
      </c>
      <c r="D44" s="10">
        <v>1172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6356445</v>
      </c>
      <c r="Z44" s="8">
        <f t="shared" si="2"/>
        <v>7168946</v>
      </c>
      <c r="AA44" s="8" t="str">
        <f>IF(COUNTIF($Z$4:Z44, Z44) &gt; 1, "Duplikat", "")</f>
        <v/>
      </c>
      <c r="AB44" s="8">
        <f t="shared" si="3"/>
        <v>0.70630009852216746</v>
      </c>
      <c r="AC44" s="8">
        <f t="shared" si="10"/>
        <v>71</v>
      </c>
      <c r="AE44" s="8" t="s">
        <v>41</v>
      </c>
      <c r="AF44" s="15">
        <f t="shared" si="11"/>
        <v>71</v>
      </c>
      <c r="AG44" s="15" cm="1">
        <f t="array" ref="AG44">_xlfn.IFS(
  AF44&lt;=23, 558,
  AF44&lt;=42, 695,
  AF44&lt;=54, 832,
  AF44&lt;=69, 969,
  AF44&lt;=83, 1106,
  AF44&lt;=94, 1243,
  AF44&lt;=100, 1380
)</f>
        <v>1106</v>
      </c>
      <c r="AH44" s="15" t="str">
        <f t="shared" si="15"/>
        <v>+137</v>
      </c>
      <c r="AI44" s="15" t="str">
        <f t="shared" si="16"/>
        <v>Naik</v>
      </c>
      <c r="AJ44" s="16">
        <f t="shared" si="17"/>
        <v>0.14138286893704852</v>
      </c>
    </row>
    <row r="45" spans="1:36" x14ac:dyDescent="0.25">
      <c r="A45" s="8">
        <v>44</v>
      </c>
      <c r="B45" s="8" t="s">
        <v>44</v>
      </c>
      <c r="C45" s="8" t="s">
        <v>50</v>
      </c>
      <c r="D45" s="10">
        <v>1155</v>
      </c>
      <c r="E45" s="8">
        <v>2024</v>
      </c>
      <c r="I45" s="3"/>
      <c r="J45" s="3"/>
      <c r="K45" s="4"/>
      <c r="L45" s="4"/>
      <c r="X45" s="15">
        <f t="shared" si="9"/>
        <v>42</v>
      </c>
      <c r="Y45" s="8">
        <f t="shared" si="14"/>
        <v>7168945</v>
      </c>
      <c r="Z45" s="8">
        <f t="shared" si="2"/>
        <v>9231446</v>
      </c>
      <c r="AA45" s="8" t="str">
        <f>IF(COUNTIF($Z$4:Z45, Z45) &gt; 1, "Duplikat", "")</f>
        <v/>
      </c>
      <c r="AB45" s="8">
        <f t="shared" si="3"/>
        <v>0.90950206896551722</v>
      </c>
      <c r="AC45" s="8">
        <f t="shared" si="10"/>
        <v>91</v>
      </c>
      <c r="AE45" s="8" t="s">
        <v>42</v>
      </c>
      <c r="AF45" s="15">
        <f t="shared" si="11"/>
        <v>91</v>
      </c>
      <c r="AG45" s="15" cm="1">
        <f t="array" ref="AG45">_xlfn.IFS(
  AF45&lt;=23, 558,
  AF45&lt;=42, 695,
  AF45&lt;=54, 832,
  AF45&lt;=69, 969,
  AF45&lt;=83, 1106,
  AF45&lt;=94, 1243,
  AF45&lt;=100, 1380
)</f>
        <v>1243</v>
      </c>
      <c r="AH45" s="15" t="str">
        <f t="shared" si="15"/>
        <v>+137</v>
      </c>
      <c r="AI45" s="15" t="str">
        <f t="shared" si="16"/>
        <v>Naik</v>
      </c>
      <c r="AJ45" s="16">
        <f t="shared" si="17"/>
        <v>0.12386980108499096</v>
      </c>
    </row>
    <row r="46" spans="1:36" x14ac:dyDescent="0.25">
      <c r="A46" s="8">
        <v>45</v>
      </c>
      <c r="B46" s="8" t="s">
        <v>45</v>
      </c>
      <c r="C46" s="8" t="s">
        <v>50</v>
      </c>
      <c r="D46" s="10">
        <v>1119</v>
      </c>
      <c r="E46" s="8">
        <v>2024</v>
      </c>
      <c r="I46" s="3"/>
      <c r="J46" s="3"/>
      <c r="K46" s="4"/>
      <c r="L46" s="4"/>
      <c r="X46" s="15">
        <f t="shared" si="9"/>
        <v>43</v>
      </c>
      <c r="Y46" s="8">
        <f t="shared" si="14"/>
        <v>9231445</v>
      </c>
      <c r="Z46" s="8">
        <f t="shared" si="2"/>
        <v>1193946</v>
      </c>
      <c r="AA46" s="8" t="str">
        <f>IF(COUNTIF($Z$4:Z46, Z46) &gt; 1, "Duplikat", "")</f>
        <v/>
      </c>
      <c r="AB46" s="8">
        <f t="shared" si="3"/>
        <v>0.11763014778325123</v>
      </c>
      <c r="AC46" s="8">
        <f t="shared" si="10"/>
        <v>12</v>
      </c>
      <c r="AE46" s="8" t="s">
        <v>43</v>
      </c>
      <c r="AF46" s="15">
        <f t="shared" si="11"/>
        <v>12</v>
      </c>
      <c r="AG46" s="15" cm="1">
        <f t="array" ref="AG46">_xlfn.IFS(
  AF46&lt;=23, 558,
  AF46&lt;=42, 695,
  AF46&lt;=54, 832,
  AF46&lt;=69, 969,
  AF46&lt;=83, 1106,
  AF46&lt;=94, 1243,
  AF46&lt;=100, 1380
)</f>
        <v>558</v>
      </c>
      <c r="AH46" s="15">
        <f t="shared" si="15"/>
        <v>-685</v>
      </c>
      <c r="AI46" s="15" t="str">
        <f t="shared" si="16"/>
        <v>Turun</v>
      </c>
      <c r="AJ46" s="16">
        <f t="shared" si="17"/>
        <v>-0.55108608205953336</v>
      </c>
    </row>
    <row r="47" spans="1:36" x14ac:dyDescent="0.25">
      <c r="A47" s="8">
        <v>46</v>
      </c>
      <c r="B47" s="8" t="s">
        <v>46</v>
      </c>
      <c r="C47" s="8" t="s">
        <v>50</v>
      </c>
      <c r="D47" s="10">
        <v>1317</v>
      </c>
      <c r="E47" s="8">
        <v>2024</v>
      </c>
      <c r="I47" s="3"/>
      <c r="J47" s="3"/>
      <c r="K47" s="4"/>
      <c r="L47" s="4"/>
      <c r="X47" s="15">
        <f t="shared" si="9"/>
        <v>44</v>
      </c>
      <c r="Y47" s="8">
        <f t="shared" si="14"/>
        <v>1193945</v>
      </c>
      <c r="Z47" s="8">
        <f t="shared" si="2"/>
        <v>6556446</v>
      </c>
      <c r="AA47" s="8" t="str">
        <f>IF(COUNTIF($Z$4:Z47, Z47) &gt; 1, "Duplikat", "")</f>
        <v/>
      </c>
      <c r="AB47" s="8">
        <f t="shared" si="3"/>
        <v>0.64595527093596061</v>
      </c>
      <c r="AC47" s="8">
        <f t="shared" si="10"/>
        <v>65</v>
      </c>
      <c r="AE47" s="8" t="s">
        <v>44</v>
      </c>
      <c r="AF47" s="15">
        <f t="shared" si="11"/>
        <v>65</v>
      </c>
      <c r="AG47" s="15" cm="1">
        <f t="array" ref="AG47">_xlfn.IFS(
  AF47&lt;=23, 558,
  AF47&lt;=42, 695,
  AF47&lt;=54, 832,
  AF47&lt;=69, 969,
  AF47&lt;=83, 1106,
  AF47&lt;=94, 1243,
  AF47&lt;=100, 1380
)</f>
        <v>969</v>
      </c>
      <c r="AH47" s="15" t="str">
        <f t="shared" si="15"/>
        <v>+411</v>
      </c>
      <c r="AI47" s="15" t="str">
        <f t="shared" si="16"/>
        <v>Naik</v>
      </c>
      <c r="AJ47" s="16">
        <f t="shared" si="17"/>
        <v>0.73655913978494625</v>
      </c>
    </row>
    <row r="48" spans="1:36" x14ac:dyDescent="0.25">
      <c r="A48" s="8">
        <v>47</v>
      </c>
      <c r="B48" s="8" t="s">
        <v>47</v>
      </c>
      <c r="C48" s="8" t="s">
        <v>50</v>
      </c>
      <c r="D48" s="10">
        <v>1279</v>
      </c>
      <c r="E48" s="8">
        <v>2024</v>
      </c>
      <c r="I48" s="3"/>
      <c r="J48" s="3"/>
      <c r="K48" s="4"/>
      <c r="L48" s="4"/>
      <c r="X48" s="15">
        <f t="shared" si="9"/>
        <v>45</v>
      </c>
      <c r="Y48" s="8">
        <f t="shared" si="14"/>
        <v>6556445</v>
      </c>
      <c r="Z48" s="8">
        <f t="shared" si="2"/>
        <v>10018946</v>
      </c>
      <c r="AA48" s="8" t="str">
        <f>IF(COUNTIF($Z$4:Z48, Z48) &gt; 1, "Duplikat", "")</f>
        <v/>
      </c>
      <c r="AB48" s="8">
        <f t="shared" si="3"/>
        <v>0.98708827586206893</v>
      </c>
      <c r="AC48" s="8">
        <f t="shared" si="10"/>
        <v>99</v>
      </c>
      <c r="AE48" s="8" t="s">
        <v>45</v>
      </c>
      <c r="AF48" s="15">
        <f t="shared" si="11"/>
        <v>99</v>
      </c>
      <c r="AG48" s="15" cm="1">
        <f t="array" ref="AG48">_xlfn.IFS(
  AF48&lt;=23, 558,
  AF48&lt;=42, 695,
  AF48&lt;=54, 832,
  AF48&lt;=69, 969,
  AF48&lt;=83, 1106,
  AF48&lt;=94, 1243,
  AF48&lt;=100, 1380
)</f>
        <v>1380</v>
      </c>
      <c r="AH48" s="15" t="str">
        <f t="shared" si="15"/>
        <v>+411</v>
      </c>
      <c r="AI48" s="15" t="str">
        <f t="shared" si="16"/>
        <v>Naik</v>
      </c>
      <c r="AJ48" s="16">
        <f t="shared" si="17"/>
        <v>0.42414860681114552</v>
      </c>
    </row>
    <row r="49" spans="1:36" x14ac:dyDescent="0.25">
      <c r="A49" s="8">
        <v>48</v>
      </c>
      <c r="B49" s="8" t="s">
        <v>48</v>
      </c>
      <c r="C49" s="8" t="s">
        <v>50</v>
      </c>
      <c r="D49" s="10">
        <v>1410</v>
      </c>
      <c r="E49" s="8">
        <v>2024</v>
      </c>
      <c r="I49" s="3"/>
      <c r="J49" s="3"/>
      <c r="K49" s="4"/>
      <c r="L49" s="4"/>
      <c r="X49" s="15">
        <f t="shared" si="9"/>
        <v>46</v>
      </c>
      <c r="Y49" s="8">
        <f t="shared" si="14"/>
        <v>10018945</v>
      </c>
      <c r="Z49" s="8">
        <f t="shared" si="2"/>
        <v>1631446</v>
      </c>
      <c r="AA49" s="8" t="str">
        <f>IF(COUNTIF($Z$4:Z49, Z49) &gt; 1, "Duplikat", "")</f>
        <v/>
      </c>
      <c r="AB49" s="8">
        <f t="shared" si="3"/>
        <v>0.1607335960591133</v>
      </c>
      <c r="AC49" s="8">
        <f t="shared" si="10"/>
        <v>16</v>
      </c>
      <c r="AE49" s="8" t="s">
        <v>46</v>
      </c>
      <c r="AF49" s="15">
        <f t="shared" si="11"/>
        <v>16</v>
      </c>
      <c r="AG49" s="15" cm="1">
        <f t="array" ref="AG49">_xlfn.IFS(
  AF49&lt;=23, 558,
  AF49&lt;=42, 695,
  AF49&lt;=54, 832,
  AF49&lt;=69, 969,
  AF49&lt;=83, 1106,
  AF49&lt;=94, 1243,
  AF49&lt;=100, 1380
)</f>
        <v>558</v>
      </c>
      <c r="AH49" s="15">
        <f t="shared" si="15"/>
        <v>-822</v>
      </c>
      <c r="AI49" s="15" t="str">
        <f t="shared" si="16"/>
        <v>Turun</v>
      </c>
      <c r="AJ49" s="16">
        <f t="shared" si="17"/>
        <v>-0.59565217391304348</v>
      </c>
    </row>
    <row r="50" spans="1:36" x14ac:dyDescent="0.25">
      <c r="X50" s="15">
        <f t="shared" si="9"/>
        <v>47</v>
      </c>
      <c r="Y50" s="8">
        <f t="shared" si="14"/>
        <v>1631445</v>
      </c>
      <c r="Z50" s="8">
        <f t="shared" si="2"/>
        <v>4543946</v>
      </c>
      <c r="AA50" s="8" t="str">
        <f>IF(COUNTIF($Z$4:Z50, Z50) &gt; 1, "Duplikat", "")</f>
        <v/>
      </c>
      <c r="AB50" s="8">
        <f t="shared" si="3"/>
        <v>0.44767940886699509</v>
      </c>
      <c r="AC50" s="8">
        <f t="shared" si="10"/>
        <v>45</v>
      </c>
      <c r="AE50" s="8" t="s">
        <v>47</v>
      </c>
      <c r="AF50" s="15">
        <f t="shared" si="11"/>
        <v>45</v>
      </c>
      <c r="AG50" s="15" cm="1">
        <f t="array" ref="AG50">_xlfn.IFS(
  AF50&lt;=23, 558,
  AF50&lt;=42, 695,
  AF50&lt;=54, 832,
  AF50&lt;=69, 969,
  AF50&lt;=83, 1106,
  AF50&lt;=94, 1243,
  AF50&lt;=100, 1380
)</f>
        <v>832</v>
      </c>
      <c r="AH50" s="15" t="str">
        <f t="shared" si="15"/>
        <v>+274</v>
      </c>
      <c r="AI50" s="15" t="str">
        <f t="shared" si="16"/>
        <v>Naik</v>
      </c>
      <c r="AJ50" s="16">
        <f t="shared" si="17"/>
        <v>0.49103942652329752</v>
      </c>
    </row>
    <row r="51" spans="1:36" x14ac:dyDescent="0.25">
      <c r="X51" s="15">
        <f t="shared" si="9"/>
        <v>48</v>
      </c>
      <c r="Y51" s="8">
        <f t="shared" si="14"/>
        <v>4543945</v>
      </c>
      <c r="Z51" s="8">
        <f t="shared" si="2"/>
        <v>1006446</v>
      </c>
      <c r="AA51" s="8" t="str">
        <f>IF(COUNTIF($Z$4:Z51, Z51) &gt; 1, "Duplikat", "")</f>
        <v/>
      </c>
      <c r="AB51" s="8">
        <f t="shared" si="3"/>
        <v>9.915724137931034E-2</v>
      </c>
      <c r="AC51" s="8">
        <f t="shared" si="10"/>
        <v>10</v>
      </c>
      <c r="AE51" s="8" t="s">
        <v>48</v>
      </c>
      <c r="AF51" s="15">
        <f>AC51</f>
        <v>10</v>
      </c>
      <c r="AG51" s="15" cm="1">
        <f t="array" ref="AG51">_xlfn.IFS(
  AF51&lt;=23, 558,
  AF51&lt;=42, 695,
  AF51&lt;=54, 832,
  AF51&lt;=69, 969,
  AF51&lt;=83, 1106,
  AF51&lt;=94, 1243,
  AF51&lt;=100, 1380
)</f>
        <v>558</v>
      </c>
      <c r="AH51" s="15">
        <f t="shared" si="15"/>
        <v>-274</v>
      </c>
      <c r="AI51" s="15" t="str">
        <f t="shared" si="16"/>
        <v>Turun</v>
      </c>
      <c r="AJ51" s="16">
        <f t="shared" si="17"/>
        <v>-0.32932692307692307</v>
      </c>
    </row>
  </sheetData>
  <mergeCells count="8">
    <mergeCell ref="U2:V2"/>
    <mergeCell ref="X2:AC2"/>
    <mergeCell ref="AE2:AJ2"/>
    <mergeCell ref="J11:L11"/>
    <mergeCell ref="K3:L3"/>
    <mergeCell ref="J2:S2"/>
    <mergeCell ref="N11:S11"/>
    <mergeCell ref="R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AJ51"/>
  <sheetViews>
    <sheetView zoomScale="79" workbookViewId="0">
      <selection activeCell="AA15" sqref="AA1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6" max="6" width="9.140625" customWidth="1"/>
    <col min="7" max="7" width="10.5703125" bestFit="1" customWidth="1"/>
    <col min="8" max="8" width="5.5703125" bestFit="1" customWidth="1"/>
    <col min="9" max="9" width="10.85546875" bestFit="1" customWidth="1"/>
    <col min="10" max="10" width="4.85546875" bestFit="1" customWidth="1"/>
    <col min="11" max="11" width="6.140625" customWidth="1"/>
    <col min="12" max="12" width="7" customWidth="1"/>
    <col min="13" max="13" width="10.85546875" bestFit="1" customWidth="1"/>
    <col min="14" max="16" width="14.140625" bestFit="1" customWidth="1"/>
    <col min="21" max="21" width="9.28515625" bestFit="1" customWidth="1"/>
    <col min="24" max="24" width="5.85546875" customWidth="1"/>
    <col min="25" max="25" width="5.140625" bestFit="1" customWidth="1"/>
    <col min="26" max="26" width="24.85546875" bestFit="1" customWidth="1"/>
    <col min="27" max="28" width="15.140625" bestFit="1" customWidth="1"/>
    <col min="29" max="29" width="9.85546875" bestFit="1" customWidth="1"/>
    <col min="30" max="32" width="10.42578125" bestFit="1" customWidth="1"/>
    <col min="33" max="33" width="29.85546875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52</v>
      </c>
      <c r="D2" s="10">
        <v>107</v>
      </c>
      <c r="E2" s="8">
        <v>2021</v>
      </c>
      <c r="G2" s="2" t="s">
        <v>58</v>
      </c>
      <c r="H2" s="10">
        <f>MAX(D2:D49)</f>
        <v>1300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89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52</v>
      </c>
      <c r="D3" s="10">
        <v>91</v>
      </c>
      <c r="E3" s="8">
        <v>2021</v>
      </c>
      <c r="G3" s="2" t="s">
        <v>59</v>
      </c>
      <c r="H3" s="10">
        <f>MIN(D2:D49)</f>
        <v>56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12" t="s">
        <v>92</v>
      </c>
      <c r="R3" s="33" t="s">
        <v>64</v>
      </c>
      <c r="S3" s="34"/>
      <c r="U3" s="9" t="s">
        <v>66</v>
      </c>
      <c r="V3" s="18">
        <v>17</v>
      </c>
      <c r="X3" s="9" t="s">
        <v>70</v>
      </c>
      <c r="Y3" s="9" t="s">
        <v>71</v>
      </c>
      <c r="Z3" s="9" t="s">
        <v>72</v>
      </c>
      <c r="AA3" s="2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52</v>
      </c>
      <c r="D4" s="10">
        <v>113</v>
      </c>
      <c r="E4" s="8">
        <v>2021</v>
      </c>
      <c r="G4" s="2" t="s">
        <v>60</v>
      </c>
      <c r="H4" s="10">
        <f>H2-H3</f>
        <v>1244</v>
      </c>
      <c r="I4" s="4"/>
      <c r="J4" s="13">
        <v>1</v>
      </c>
      <c r="K4" s="10">
        <f>H3</f>
        <v>56</v>
      </c>
      <c r="L4" s="10">
        <f t="shared" ref="L4:L10" si="0">K4+$H$6</f>
        <v>234</v>
      </c>
      <c r="M4" s="10">
        <f>COUNTIFS($D$2:$D$49, "&gt;=" &amp; K4, $D$2:$D$49, "&lt;=" &amp; L4)</f>
        <v>45</v>
      </c>
      <c r="N4" s="8">
        <f>SUM(K4:L4)/2</f>
        <v>145</v>
      </c>
      <c r="O4" s="14">
        <f t="shared" ref="O4:O10" si="1">M4/SUM($M$4:$M$10)</f>
        <v>0.9375</v>
      </c>
      <c r="P4" s="14">
        <f>O4</f>
        <v>0.9375</v>
      </c>
      <c r="Q4" s="8">
        <f>ROUND(P4*100, 0)</f>
        <v>94</v>
      </c>
      <c r="R4" s="10">
        <v>1</v>
      </c>
      <c r="S4" s="10">
        <f>Q4</f>
        <v>94</v>
      </c>
      <c r="U4" s="9" t="s">
        <v>67</v>
      </c>
      <c r="V4" s="18">
        <v>43</v>
      </c>
      <c r="X4" s="15">
        <f>ROW() - 3</f>
        <v>1</v>
      </c>
      <c r="Y4" s="8">
        <f>V6 - 1</f>
        <v>2004</v>
      </c>
      <c r="Z4" s="8">
        <f t="shared" ref="Z4:Z51" si="2">MOD($V$3 * Y4 + $V$4, $V$5)</f>
        <v>4090</v>
      </c>
      <c r="AA4" s="8" t="str">
        <f>IF(COUNTIF($Z$4:Z4, Z4) &gt; 1, "Duplikat", "")</f>
        <v/>
      </c>
      <c r="AB4" s="8">
        <f t="shared" ref="AB4:AB51" si="3">Z4 / $V$5</f>
        <v>0.40871390026981114</v>
      </c>
      <c r="AC4" s="8">
        <f>ROUND(AB4 * 100, 0)</f>
        <v>41</v>
      </c>
      <c r="AE4" s="8" t="s">
        <v>37</v>
      </c>
      <c r="AF4" s="15">
        <f>AC4</f>
        <v>41</v>
      </c>
      <c r="AG4" s="15" cm="1">
        <f t="array" ref="AG4">_xlfn.IFS(
  AF4&lt;=94, 145,
  AF4&lt;=98, 324,
  AF4&lt;=100, 1219
)</f>
        <v>145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52</v>
      </c>
      <c r="D5" s="10">
        <v>121</v>
      </c>
      <c r="E5" s="8">
        <v>2021</v>
      </c>
      <c r="G5" s="2" t="s">
        <v>61</v>
      </c>
      <c r="H5" s="8">
        <f>ROUND(1 + 3.3 *LOG10(48),0)</f>
        <v>7</v>
      </c>
      <c r="I5" s="4"/>
      <c r="J5" s="13">
        <f>J4+1</f>
        <v>2</v>
      </c>
      <c r="K5" s="10">
        <f>L4+1</f>
        <v>235</v>
      </c>
      <c r="L5" s="10">
        <f t="shared" si="0"/>
        <v>413</v>
      </c>
      <c r="M5" s="10">
        <f t="shared" ref="M5:M10" si="4">COUNTIFS($D$2:$D$49, "&gt;=" &amp; K5, $D$2:$D$49, "&lt;=" &amp; L5)</f>
        <v>2</v>
      </c>
      <c r="N5" s="8">
        <f>SUM(K5:L5)/2</f>
        <v>324</v>
      </c>
      <c r="O5" s="14">
        <f t="shared" si="1"/>
        <v>4.1666666666666664E-2</v>
      </c>
      <c r="P5" s="14">
        <f t="shared" ref="P5:P10" si="5">P4+O5</f>
        <v>0.97916666666666663</v>
      </c>
      <c r="Q5" s="8">
        <f t="shared" ref="Q5:Q10" si="6">ROUND(P5*100, 0)</f>
        <v>98</v>
      </c>
      <c r="R5" s="10">
        <f>S4+1</f>
        <v>95</v>
      </c>
      <c r="S5" s="10">
        <f>Q5</f>
        <v>98</v>
      </c>
      <c r="U5" s="9" t="s">
        <v>68</v>
      </c>
      <c r="V5" s="8">
        <v>10007</v>
      </c>
      <c r="X5" s="15">
        <f t="shared" ref="X5:X51" si="7">ROW() - 3</f>
        <v>2</v>
      </c>
      <c r="Y5" s="8">
        <f>Z4 - 1</f>
        <v>4089</v>
      </c>
      <c r="Z5" s="8">
        <f t="shared" si="2"/>
        <v>9514</v>
      </c>
      <c r="AA5" s="8" t="str">
        <f>IF(COUNTIF($Z$4:Z5, Z5) &gt; 1, "Duplikat", "")</f>
        <v/>
      </c>
      <c r="AB5" s="8">
        <f t="shared" si="3"/>
        <v>0.95073448585989806</v>
      </c>
      <c r="AC5" s="8">
        <f t="shared" ref="AC5:AC51" si="8">ROUND(AB5 * 100, 0)</f>
        <v>95</v>
      </c>
      <c r="AE5" s="8" t="s">
        <v>38</v>
      </c>
      <c r="AF5" s="15">
        <f t="shared" ref="AF5:AF50" si="9">AC5</f>
        <v>95</v>
      </c>
      <c r="AG5" s="15" cm="1">
        <f t="array" ref="AG5">_xlfn.IFS(
  AF5&lt;=94, 145,
  AF5&lt;=98, 324,
  AF5&lt;=100, 1219
)</f>
        <v>324</v>
      </c>
      <c r="AH5" s="15" t="str">
        <f>IF(AG5 - AG4&gt;= 0, "+" &amp; (AG5 - AG4), AG5 - AG4)</f>
        <v>+179</v>
      </c>
      <c r="AI5" s="15" t="str">
        <f>IF(AG5&gt;AG4,"Naik",IF(AG5&lt;AG4,"Turun","Stabil"))</f>
        <v>Naik</v>
      </c>
      <c r="AJ5" s="16">
        <f>IF(AG5&lt;&gt;0,(AG5-AG4)/AG4,0)</f>
        <v>1.2344827586206897</v>
      </c>
    </row>
    <row r="6" spans="1:36" x14ac:dyDescent="0.25">
      <c r="A6" s="8">
        <v>5</v>
      </c>
      <c r="B6" s="8" t="s">
        <v>41</v>
      </c>
      <c r="C6" s="8" t="s">
        <v>52</v>
      </c>
      <c r="D6" s="10">
        <v>118</v>
      </c>
      <c r="E6" s="8">
        <v>2021</v>
      </c>
      <c r="G6" s="2" t="s">
        <v>62</v>
      </c>
      <c r="H6" s="8">
        <f>ROUND(H4/H5, 0)</f>
        <v>178</v>
      </c>
      <c r="I6" s="4"/>
      <c r="J6" s="13">
        <f t="shared" ref="J6:J10" si="10">J5+1</f>
        <v>3</v>
      </c>
      <c r="K6" s="10">
        <f t="shared" ref="K6:K10" si="11">L5+1</f>
        <v>414</v>
      </c>
      <c r="L6" s="10">
        <f t="shared" si="0"/>
        <v>592</v>
      </c>
      <c r="M6" s="10">
        <f t="shared" si="4"/>
        <v>0</v>
      </c>
      <c r="N6" s="8">
        <f t="shared" ref="N6:N10" si="12">SUM(K6:L6)/2</f>
        <v>503</v>
      </c>
      <c r="O6" s="14">
        <f t="shared" si="1"/>
        <v>0</v>
      </c>
      <c r="P6" s="14">
        <f t="shared" si="5"/>
        <v>0.97916666666666663</v>
      </c>
      <c r="Q6" s="8">
        <f t="shared" si="6"/>
        <v>98</v>
      </c>
      <c r="R6" s="10"/>
      <c r="S6" s="10"/>
      <c r="U6" s="9" t="s">
        <v>69</v>
      </c>
      <c r="V6" s="17">
        <v>2005</v>
      </c>
      <c r="X6" s="15">
        <f t="shared" si="7"/>
        <v>3</v>
      </c>
      <c r="Y6" s="8">
        <f t="shared" ref="Y6:Y51" si="13">Z5 - 1</f>
        <v>9513</v>
      </c>
      <c r="Z6" s="8">
        <f t="shared" si="2"/>
        <v>1652</v>
      </c>
      <c r="AA6" s="8" t="str">
        <f>IF(COUNTIF($Z$4:Z6, Z6) &gt; 1, "Duplikat", "")</f>
        <v/>
      </c>
      <c r="AB6" s="8">
        <f t="shared" si="3"/>
        <v>0.16508444089137603</v>
      </c>
      <c r="AC6" s="8">
        <f t="shared" si="8"/>
        <v>17</v>
      </c>
      <c r="AE6" s="8" t="s">
        <v>39</v>
      </c>
      <c r="AF6" s="15">
        <f t="shared" si="9"/>
        <v>17</v>
      </c>
      <c r="AG6" s="15" cm="1">
        <f t="array" ref="AG6">_xlfn.IFS(
  AF6&lt;=94, 145,
  AF6&lt;=98, 324,
  AF6&lt;=100, 1219
)</f>
        <v>145</v>
      </c>
      <c r="AH6" s="15">
        <f t="shared" ref="AH6:AH51" si="14">IF(AG6 - AG5&gt;= 0, "+" &amp; (AG6 - AG5), AG6 - AG5)</f>
        <v>-179</v>
      </c>
      <c r="AI6" s="15" t="str">
        <f t="shared" ref="AI6:AI51" si="15">IF(AG6&gt;AG5,"Naik",IF(AG6&lt;AG5,"Turun","Stabil"))</f>
        <v>Turun</v>
      </c>
      <c r="AJ6" s="16">
        <f t="shared" ref="AJ6:AJ51" si="16">IF(AG6&lt;&gt;0,(AG6-AG5)/AG5,0)</f>
        <v>-0.55246913580246915</v>
      </c>
    </row>
    <row r="7" spans="1:36" x14ac:dyDescent="0.25">
      <c r="A7" s="8">
        <v>6</v>
      </c>
      <c r="B7" s="8" t="s">
        <v>42</v>
      </c>
      <c r="C7" s="8" t="s">
        <v>52</v>
      </c>
      <c r="D7" s="10">
        <v>95</v>
      </c>
      <c r="E7" s="8">
        <v>2021</v>
      </c>
      <c r="I7" s="4"/>
      <c r="J7" s="13">
        <f t="shared" si="10"/>
        <v>4</v>
      </c>
      <c r="K7" s="10">
        <f t="shared" si="11"/>
        <v>593</v>
      </c>
      <c r="L7" s="10">
        <f t="shared" si="0"/>
        <v>771</v>
      </c>
      <c r="M7" s="10">
        <f t="shared" si="4"/>
        <v>0</v>
      </c>
      <c r="N7" s="8">
        <f t="shared" si="12"/>
        <v>682</v>
      </c>
      <c r="O7" s="14">
        <f t="shared" si="1"/>
        <v>0</v>
      </c>
      <c r="P7" s="14">
        <f t="shared" si="5"/>
        <v>0.97916666666666663</v>
      </c>
      <c r="Q7" s="8">
        <f t="shared" si="6"/>
        <v>98</v>
      </c>
      <c r="R7" s="10"/>
      <c r="S7" s="10"/>
      <c r="X7" s="15">
        <f t="shared" si="7"/>
        <v>4</v>
      </c>
      <c r="Y7" s="8">
        <f t="shared" si="13"/>
        <v>1651</v>
      </c>
      <c r="Z7" s="8">
        <f t="shared" si="2"/>
        <v>8096</v>
      </c>
      <c r="AA7" s="8" t="str">
        <f>IF(COUNTIF($Z$4:Z7, Z7) &gt; 1, "Duplikat", "")</f>
        <v/>
      </c>
      <c r="AB7" s="8">
        <f t="shared" si="3"/>
        <v>0.80903367642650148</v>
      </c>
      <c r="AC7" s="8">
        <f t="shared" si="8"/>
        <v>81</v>
      </c>
      <c r="AE7" s="8" t="s">
        <v>40</v>
      </c>
      <c r="AF7" s="15">
        <f t="shared" si="9"/>
        <v>81</v>
      </c>
      <c r="AG7" s="15" cm="1">
        <f t="array" ref="AG7">_xlfn.IFS(
  AF7&lt;=94, 145,
  AF7&lt;=98, 324,
  AF7&lt;=100, 1219
)</f>
        <v>145</v>
      </c>
      <c r="AH7" s="15" t="str">
        <f t="shared" si="14"/>
        <v>+0</v>
      </c>
      <c r="AI7" s="15" t="str">
        <f t="shared" si="15"/>
        <v>Stabil</v>
      </c>
      <c r="AJ7" s="16">
        <f t="shared" si="16"/>
        <v>0</v>
      </c>
    </row>
    <row r="8" spans="1:36" x14ac:dyDescent="0.25">
      <c r="A8" s="8">
        <v>7</v>
      </c>
      <c r="B8" s="8" t="s">
        <v>43</v>
      </c>
      <c r="C8" s="8" t="s">
        <v>52</v>
      </c>
      <c r="D8" s="10">
        <v>76</v>
      </c>
      <c r="E8" s="8">
        <v>2021</v>
      </c>
      <c r="I8" s="4"/>
      <c r="J8" s="13">
        <f t="shared" si="10"/>
        <v>5</v>
      </c>
      <c r="K8" s="10">
        <f t="shared" si="11"/>
        <v>772</v>
      </c>
      <c r="L8" s="10">
        <f t="shared" si="0"/>
        <v>950</v>
      </c>
      <c r="M8" s="10">
        <f>COUNTIFS($D$2:$D$49, "&gt;=" &amp; K8, $D$2:$D$49, "&lt;=" &amp; L8)</f>
        <v>0</v>
      </c>
      <c r="N8" s="8">
        <f t="shared" si="12"/>
        <v>861</v>
      </c>
      <c r="O8" s="14">
        <f t="shared" si="1"/>
        <v>0</v>
      </c>
      <c r="P8" s="14">
        <f t="shared" si="5"/>
        <v>0.97916666666666663</v>
      </c>
      <c r="Q8" s="8">
        <f t="shared" si="6"/>
        <v>98</v>
      </c>
      <c r="R8" s="10"/>
      <c r="S8" s="10"/>
      <c r="X8" s="15">
        <f t="shared" si="7"/>
        <v>5</v>
      </c>
      <c r="Y8" s="8">
        <f t="shared" si="13"/>
        <v>8095</v>
      </c>
      <c r="Z8" s="8">
        <f t="shared" si="2"/>
        <v>7567</v>
      </c>
      <c r="AA8" s="8" t="str">
        <f>IF(COUNTIF($Z$4:Z8, Z8) &gt; 1, "Duplikat", "")</f>
        <v/>
      </c>
      <c r="AB8" s="8">
        <f t="shared" si="3"/>
        <v>0.75617068052363345</v>
      </c>
      <c r="AC8" s="8">
        <f t="shared" si="8"/>
        <v>76</v>
      </c>
      <c r="AE8" s="8" t="s">
        <v>41</v>
      </c>
      <c r="AF8" s="15">
        <f t="shared" si="9"/>
        <v>76</v>
      </c>
      <c r="AG8" s="15" cm="1">
        <f t="array" ref="AG8">_xlfn.IFS(
  AF8&lt;=94, 145,
  AF8&lt;=98, 324,
  AF8&lt;=100, 1219
)</f>
        <v>145</v>
      </c>
      <c r="AH8" s="15" t="str">
        <f t="shared" si="14"/>
        <v>+0</v>
      </c>
      <c r="AI8" s="15" t="str">
        <f t="shared" si="15"/>
        <v>Stabil</v>
      </c>
      <c r="AJ8" s="16">
        <f t="shared" si="16"/>
        <v>0</v>
      </c>
    </row>
    <row r="9" spans="1:36" x14ac:dyDescent="0.25">
      <c r="A9" s="8">
        <v>8</v>
      </c>
      <c r="B9" s="8" t="s">
        <v>44</v>
      </c>
      <c r="C9" s="8" t="s">
        <v>52</v>
      </c>
      <c r="D9" s="10">
        <v>67</v>
      </c>
      <c r="E9" s="8">
        <v>2021</v>
      </c>
      <c r="I9" s="4"/>
      <c r="J9" s="13">
        <f t="shared" si="10"/>
        <v>6</v>
      </c>
      <c r="K9" s="10">
        <f t="shared" si="11"/>
        <v>951</v>
      </c>
      <c r="L9" s="10">
        <f t="shared" si="0"/>
        <v>1129</v>
      </c>
      <c r="M9" s="10">
        <f t="shared" si="4"/>
        <v>0</v>
      </c>
      <c r="N9" s="8">
        <f t="shared" si="12"/>
        <v>1040</v>
      </c>
      <c r="O9" s="14">
        <f t="shared" si="1"/>
        <v>0</v>
      </c>
      <c r="P9" s="14">
        <f t="shared" si="5"/>
        <v>0.97916666666666663</v>
      </c>
      <c r="Q9" s="8">
        <f t="shared" si="6"/>
        <v>98</v>
      </c>
      <c r="R9" s="10"/>
      <c r="S9" s="10"/>
      <c r="X9" s="15">
        <f t="shared" si="7"/>
        <v>6</v>
      </c>
      <c r="Y9" s="8">
        <f t="shared" si="13"/>
        <v>7566</v>
      </c>
      <c r="Z9" s="8">
        <f t="shared" si="2"/>
        <v>8581</v>
      </c>
      <c r="AA9" s="8" t="str">
        <f>IF(COUNTIF($Z$4:Z9, Z9) &gt; 1, "Duplikat", "")</f>
        <v/>
      </c>
      <c r="AB9" s="8">
        <f t="shared" si="3"/>
        <v>0.85749975017487756</v>
      </c>
      <c r="AC9" s="8">
        <f t="shared" si="8"/>
        <v>86</v>
      </c>
      <c r="AE9" s="8" t="s">
        <v>42</v>
      </c>
      <c r="AF9" s="15">
        <f t="shared" si="9"/>
        <v>86</v>
      </c>
      <c r="AG9" s="15" cm="1">
        <f t="array" ref="AG9">_xlfn.IFS(
  AF9&lt;=94, 145,
  AF9&lt;=98, 324,
  AF9&lt;=100, 1219
)</f>
        <v>145</v>
      </c>
      <c r="AH9" s="15" t="str">
        <f t="shared" si="14"/>
        <v>+0</v>
      </c>
      <c r="AI9" s="15" t="str">
        <f t="shared" si="15"/>
        <v>Stabil</v>
      </c>
      <c r="AJ9" s="16">
        <f t="shared" si="16"/>
        <v>0</v>
      </c>
    </row>
    <row r="10" spans="1:36" x14ac:dyDescent="0.25">
      <c r="A10" s="8">
        <v>9</v>
      </c>
      <c r="B10" s="8" t="s">
        <v>45</v>
      </c>
      <c r="C10" s="8" t="s">
        <v>52</v>
      </c>
      <c r="D10" s="10">
        <v>88</v>
      </c>
      <c r="E10" s="8">
        <v>2021</v>
      </c>
      <c r="I10" s="4"/>
      <c r="J10" s="13">
        <f t="shared" si="10"/>
        <v>7</v>
      </c>
      <c r="K10" s="10">
        <f t="shared" si="11"/>
        <v>1130</v>
      </c>
      <c r="L10" s="10">
        <f t="shared" si="0"/>
        <v>1308</v>
      </c>
      <c r="M10" s="10">
        <f t="shared" si="4"/>
        <v>1</v>
      </c>
      <c r="N10" s="8">
        <f t="shared" si="12"/>
        <v>1219</v>
      </c>
      <c r="O10" s="14">
        <f t="shared" si="1"/>
        <v>2.0833333333333332E-2</v>
      </c>
      <c r="P10" s="14">
        <f t="shared" si="5"/>
        <v>1</v>
      </c>
      <c r="Q10" s="8">
        <f t="shared" si="6"/>
        <v>100</v>
      </c>
      <c r="R10" s="10">
        <f>S5+1</f>
        <v>99</v>
      </c>
      <c r="S10" s="10">
        <f>Q10</f>
        <v>100</v>
      </c>
      <c r="X10" s="15">
        <f t="shared" si="7"/>
        <v>7</v>
      </c>
      <c r="Y10" s="8">
        <f t="shared" si="13"/>
        <v>8580</v>
      </c>
      <c r="Z10" s="8">
        <f t="shared" si="2"/>
        <v>5805</v>
      </c>
      <c r="AA10" s="8" t="str">
        <f>IF(COUNTIF($Z$4:Z10, Z10) &gt; 1, "Duplikat", "")</f>
        <v/>
      </c>
      <c r="AB10" s="8">
        <f t="shared" si="3"/>
        <v>0.58009393424602773</v>
      </c>
      <c r="AC10" s="8">
        <f t="shared" si="8"/>
        <v>58</v>
      </c>
      <c r="AE10" s="8" t="s">
        <v>43</v>
      </c>
      <c r="AF10" s="15">
        <f t="shared" si="9"/>
        <v>58</v>
      </c>
      <c r="AG10" s="15" cm="1">
        <f t="array" ref="AG10">_xlfn.IFS(
  AF10&lt;=94, 145,
  AF10&lt;=98, 324,
  AF10&lt;=100, 1219
)</f>
        <v>145</v>
      </c>
      <c r="AH10" s="15" t="str">
        <f t="shared" si="14"/>
        <v>+0</v>
      </c>
      <c r="AI10" s="15" t="str">
        <f t="shared" si="15"/>
        <v>Stabil</v>
      </c>
      <c r="AJ10" s="16">
        <f t="shared" si="16"/>
        <v>0</v>
      </c>
    </row>
    <row r="11" spans="1:36" x14ac:dyDescent="0.25">
      <c r="A11" s="8">
        <v>10</v>
      </c>
      <c r="B11" s="8" t="s">
        <v>46</v>
      </c>
      <c r="C11" s="8" t="s">
        <v>52</v>
      </c>
      <c r="D11" s="10">
        <v>90</v>
      </c>
      <c r="E11" s="8">
        <v>2021</v>
      </c>
      <c r="I11" s="3"/>
      <c r="J11" s="31" t="s">
        <v>78</v>
      </c>
      <c r="K11" s="31"/>
      <c r="L11" s="31"/>
      <c r="M11" s="10">
        <f>SUM(M4:M10)</f>
        <v>48</v>
      </c>
      <c r="N11" s="32"/>
      <c r="O11" s="32"/>
      <c r="P11" s="32"/>
      <c r="Q11" s="32"/>
      <c r="R11" s="32"/>
      <c r="S11" s="32"/>
      <c r="X11" s="15">
        <f t="shared" si="7"/>
        <v>8</v>
      </c>
      <c r="Y11" s="8">
        <f t="shared" si="13"/>
        <v>5804</v>
      </c>
      <c r="Z11" s="8">
        <f t="shared" si="2"/>
        <v>8648</v>
      </c>
      <c r="AA11" s="8" t="str">
        <f>IF(COUNTIF($Z$4:Z11, Z11) &gt; 1, "Duplikat", "")</f>
        <v/>
      </c>
      <c r="AB11" s="8">
        <f t="shared" si="3"/>
        <v>0.86419506345558106</v>
      </c>
      <c r="AC11" s="8">
        <f t="shared" si="8"/>
        <v>86</v>
      </c>
      <c r="AE11" s="8" t="s">
        <v>44</v>
      </c>
      <c r="AF11" s="15">
        <f t="shared" si="9"/>
        <v>86</v>
      </c>
      <c r="AG11" s="15" cm="1">
        <f t="array" ref="AG11">_xlfn.IFS(
  AF11&lt;=94, 145,
  AF11&lt;=98, 324,
  AF11&lt;=100, 1219
)</f>
        <v>145</v>
      </c>
      <c r="AH11" s="15" t="str">
        <f t="shared" si="14"/>
        <v>+0</v>
      </c>
      <c r="AI11" s="15" t="str">
        <f t="shared" si="15"/>
        <v>Stabil</v>
      </c>
      <c r="AJ11" s="16">
        <f t="shared" si="16"/>
        <v>0</v>
      </c>
    </row>
    <row r="12" spans="1:36" x14ac:dyDescent="0.25">
      <c r="A12" s="8">
        <v>11</v>
      </c>
      <c r="B12" s="8" t="s">
        <v>47</v>
      </c>
      <c r="C12" s="8" t="s">
        <v>52</v>
      </c>
      <c r="D12" s="10">
        <v>95</v>
      </c>
      <c r="E12" s="8">
        <v>2021</v>
      </c>
      <c r="I12" s="3"/>
      <c r="J12" s="3"/>
      <c r="K12" s="4"/>
      <c r="L12" s="4"/>
      <c r="X12" s="15">
        <f t="shared" si="7"/>
        <v>9</v>
      </c>
      <c r="Y12" s="8">
        <f t="shared" si="13"/>
        <v>8647</v>
      </c>
      <c r="Z12" s="8">
        <f t="shared" si="2"/>
        <v>6944</v>
      </c>
      <c r="AA12" s="8" t="str">
        <f>IF(COUNTIF($Z$4:Z12, Z12) &gt; 1, "Duplikat", "")</f>
        <v/>
      </c>
      <c r="AB12" s="8">
        <f t="shared" si="3"/>
        <v>0.69391426001798739</v>
      </c>
      <c r="AC12" s="8">
        <f t="shared" si="8"/>
        <v>69</v>
      </c>
      <c r="AE12" s="8" t="s">
        <v>45</v>
      </c>
      <c r="AF12" s="15">
        <f t="shared" si="9"/>
        <v>69</v>
      </c>
      <c r="AG12" s="15" cm="1">
        <f t="array" ref="AG12">_xlfn.IFS(
  AF12&lt;=94, 145,
  AF12&lt;=98, 324,
  AF12&lt;=100, 1219
)</f>
        <v>145</v>
      </c>
      <c r="AH12" s="15" t="str">
        <f t="shared" si="14"/>
        <v>+0</v>
      </c>
      <c r="AI12" s="15" t="str">
        <f t="shared" si="15"/>
        <v>Stabil</v>
      </c>
      <c r="AJ12" s="16">
        <f t="shared" si="16"/>
        <v>0</v>
      </c>
    </row>
    <row r="13" spans="1:36" x14ac:dyDescent="0.25">
      <c r="A13" s="8">
        <v>12</v>
      </c>
      <c r="B13" s="8" t="s">
        <v>48</v>
      </c>
      <c r="C13" s="8" t="s">
        <v>52</v>
      </c>
      <c r="D13" s="10">
        <v>86</v>
      </c>
      <c r="E13" s="8">
        <v>2021</v>
      </c>
      <c r="I13" s="3"/>
      <c r="J13" s="3"/>
      <c r="K13" s="4"/>
      <c r="L13" s="4"/>
      <c r="X13" s="15">
        <f t="shared" si="7"/>
        <v>10</v>
      </c>
      <c r="Y13" s="8">
        <f t="shared" si="13"/>
        <v>6943</v>
      </c>
      <c r="Z13" s="8">
        <f t="shared" si="2"/>
        <v>7997</v>
      </c>
      <c r="AA13" s="8" t="str">
        <f>IF(COUNTIF($Z$4:Z13, Z13) &gt; 1, "Duplikat", "")</f>
        <v/>
      </c>
      <c r="AB13" s="8">
        <f t="shared" si="3"/>
        <v>0.79914060157889477</v>
      </c>
      <c r="AC13" s="8">
        <f t="shared" si="8"/>
        <v>80</v>
      </c>
      <c r="AE13" s="8" t="s">
        <v>46</v>
      </c>
      <c r="AF13" s="15">
        <f t="shared" si="9"/>
        <v>80</v>
      </c>
      <c r="AG13" s="15" cm="1">
        <f t="array" ref="AG13">_xlfn.IFS(
  AF13&lt;=94, 145,
  AF13&lt;=98, 324,
  AF13&lt;=100, 1219
)</f>
        <v>145</v>
      </c>
      <c r="AH13" s="15" t="str">
        <f t="shared" si="14"/>
        <v>+0</v>
      </c>
      <c r="AI13" s="15" t="str">
        <f t="shared" si="15"/>
        <v>Stabil</v>
      </c>
      <c r="AJ13" s="16">
        <f t="shared" si="16"/>
        <v>0</v>
      </c>
    </row>
    <row r="14" spans="1:36" x14ac:dyDescent="0.25">
      <c r="A14" s="8">
        <v>13</v>
      </c>
      <c r="B14" s="8" t="s">
        <v>37</v>
      </c>
      <c r="C14" s="8" t="s">
        <v>52</v>
      </c>
      <c r="D14" s="10">
        <v>101</v>
      </c>
      <c r="E14" s="8">
        <v>2022</v>
      </c>
      <c r="I14" s="3"/>
      <c r="J14" s="3"/>
      <c r="K14" s="4"/>
      <c r="L14" s="4"/>
      <c r="X14" s="15">
        <f t="shared" si="7"/>
        <v>11</v>
      </c>
      <c r="Y14" s="8">
        <f t="shared" si="13"/>
        <v>7996</v>
      </c>
      <c r="Z14" s="8">
        <f t="shared" si="2"/>
        <v>5884</v>
      </c>
      <c r="AA14" s="8" t="str">
        <f>IF(COUNTIF($Z$4:Z14, Z14) &gt; 1, "Duplikat", "")</f>
        <v/>
      </c>
      <c r="AB14" s="8">
        <f t="shared" si="3"/>
        <v>0.58798840811431996</v>
      </c>
      <c r="AC14" s="8">
        <f t="shared" si="8"/>
        <v>59</v>
      </c>
      <c r="AE14" s="8" t="s">
        <v>47</v>
      </c>
      <c r="AF14" s="15">
        <f t="shared" si="9"/>
        <v>59</v>
      </c>
      <c r="AG14" s="15" cm="1">
        <f t="array" ref="AG14">_xlfn.IFS(
  AF14&lt;=94, 145,
  AF14&lt;=98, 324,
  AF14&lt;=100, 1219
)</f>
        <v>145</v>
      </c>
      <c r="AH14" s="15" t="str">
        <f t="shared" si="14"/>
        <v>+0</v>
      </c>
      <c r="AI14" s="15" t="str">
        <f t="shared" si="15"/>
        <v>Stabil</v>
      </c>
      <c r="AJ14" s="16">
        <f t="shared" si="16"/>
        <v>0</v>
      </c>
    </row>
    <row r="15" spans="1:36" x14ac:dyDescent="0.25">
      <c r="A15" s="8">
        <v>14</v>
      </c>
      <c r="B15" s="8" t="s">
        <v>38</v>
      </c>
      <c r="C15" s="8" t="s">
        <v>52</v>
      </c>
      <c r="D15" s="10">
        <v>81</v>
      </c>
      <c r="E15" s="8">
        <v>2022</v>
      </c>
      <c r="I15" s="3"/>
      <c r="J15" s="3"/>
      <c r="K15" s="4"/>
      <c r="L15" s="4"/>
      <c r="X15" s="15">
        <f t="shared" si="7"/>
        <v>12</v>
      </c>
      <c r="Y15" s="8">
        <f t="shared" si="13"/>
        <v>5883</v>
      </c>
      <c r="Z15" s="8">
        <f t="shared" si="2"/>
        <v>9991</v>
      </c>
      <c r="AA15" s="8" t="str">
        <f>IF(COUNTIF($Z$4:Z15, Z15) &gt; 1, "Duplikat", "")</f>
        <v/>
      </c>
      <c r="AB15" s="8">
        <f t="shared" si="3"/>
        <v>0.99840111921654839</v>
      </c>
      <c r="AC15" s="8">
        <f t="shared" si="8"/>
        <v>100</v>
      </c>
      <c r="AE15" s="8" t="s">
        <v>48</v>
      </c>
      <c r="AF15" s="15">
        <f t="shared" si="9"/>
        <v>100</v>
      </c>
      <c r="AG15" s="15" cm="1">
        <f t="array" ref="AG15">_xlfn.IFS(
  AF15&lt;=94, 145,
  AF15&lt;=98, 324,
  AF15&lt;=100, 1219
)</f>
        <v>1219</v>
      </c>
      <c r="AH15" s="15" t="str">
        <f t="shared" si="14"/>
        <v>+1074</v>
      </c>
      <c r="AI15" s="15" t="str">
        <f t="shared" si="15"/>
        <v>Naik</v>
      </c>
      <c r="AJ15" s="16">
        <f t="shared" si="16"/>
        <v>7.4068965517241381</v>
      </c>
    </row>
    <row r="16" spans="1:36" x14ac:dyDescent="0.25">
      <c r="A16" s="8">
        <v>15</v>
      </c>
      <c r="B16" s="8" t="s">
        <v>39</v>
      </c>
      <c r="C16" s="8" t="s">
        <v>52</v>
      </c>
      <c r="D16" s="10">
        <v>89</v>
      </c>
      <c r="E16" s="8">
        <v>2022</v>
      </c>
      <c r="I16" s="3"/>
      <c r="J16" s="3"/>
      <c r="K16" s="4"/>
      <c r="L16" s="4"/>
      <c r="X16" s="15">
        <f t="shared" si="7"/>
        <v>13</v>
      </c>
      <c r="Y16" s="8">
        <f t="shared" si="13"/>
        <v>9990</v>
      </c>
      <c r="Z16" s="8">
        <f t="shared" si="2"/>
        <v>9761</v>
      </c>
      <c r="AA16" s="8" t="str">
        <f>IF(COUNTIF($Z$4:Z16, Z16) &gt; 1, "Duplikat", "")</f>
        <v/>
      </c>
      <c r="AB16" s="8">
        <f t="shared" si="3"/>
        <v>0.97541720795443188</v>
      </c>
      <c r="AC16" s="8">
        <f t="shared" si="8"/>
        <v>98</v>
      </c>
      <c r="AE16" s="8" t="s">
        <v>37</v>
      </c>
      <c r="AF16" s="15">
        <f t="shared" si="9"/>
        <v>98</v>
      </c>
      <c r="AG16" s="15" cm="1">
        <f t="array" ref="AG16">_xlfn.IFS(
  AF16&lt;=94, 145,
  AF16&lt;=98, 324,
  AF16&lt;=100, 1219
)</f>
        <v>324</v>
      </c>
      <c r="AH16" s="15">
        <f t="shared" si="14"/>
        <v>-895</v>
      </c>
      <c r="AI16" s="15" t="str">
        <f t="shared" si="15"/>
        <v>Turun</v>
      </c>
      <c r="AJ16" s="16">
        <f t="shared" si="16"/>
        <v>-0.73420836751435603</v>
      </c>
    </row>
    <row r="17" spans="1:36" x14ac:dyDescent="0.25">
      <c r="A17" s="8">
        <v>16</v>
      </c>
      <c r="B17" s="8" t="s">
        <v>40</v>
      </c>
      <c r="C17" s="8" t="s">
        <v>52</v>
      </c>
      <c r="D17" s="10">
        <v>85</v>
      </c>
      <c r="E17" s="8">
        <v>2022</v>
      </c>
      <c r="I17" s="3"/>
      <c r="J17" s="3"/>
      <c r="K17" s="4"/>
      <c r="L17" s="4"/>
      <c r="X17" s="15">
        <f t="shared" si="7"/>
        <v>14</v>
      </c>
      <c r="Y17" s="8">
        <f t="shared" si="13"/>
        <v>9760</v>
      </c>
      <c r="Z17" s="8">
        <f t="shared" si="2"/>
        <v>5851</v>
      </c>
      <c r="AA17" s="8" t="str">
        <f>IF(COUNTIF($Z$4:Z17, Z17) &gt; 1, "Duplikat", "")</f>
        <v/>
      </c>
      <c r="AB17" s="8">
        <f t="shared" si="3"/>
        <v>0.58469071649845106</v>
      </c>
      <c r="AC17" s="8">
        <f t="shared" si="8"/>
        <v>58</v>
      </c>
      <c r="AE17" s="8" t="s">
        <v>38</v>
      </c>
      <c r="AF17" s="15">
        <f t="shared" si="9"/>
        <v>58</v>
      </c>
      <c r="AG17" s="15" cm="1">
        <f t="array" ref="AG17">_xlfn.IFS(
  AF17&lt;=94, 145,
  AF17&lt;=98, 324,
  AF17&lt;=100, 1219
)</f>
        <v>145</v>
      </c>
      <c r="AH17" s="15">
        <f t="shared" si="14"/>
        <v>-179</v>
      </c>
      <c r="AI17" s="15" t="str">
        <f t="shared" si="15"/>
        <v>Turun</v>
      </c>
      <c r="AJ17" s="16">
        <f t="shared" si="16"/>
        <v>-0.55246913580246915</v>
      </c>
    </row>
    <row r="18" spans="1:36" x14ac:dyDescent="0.25">
      <c r="A18" s="8">
        <v>17</v>
      </c>
      <c r="B18" s="8" t="s">
        <v>41</v>
      </c>
      <c r="C18" s="8" t="s">
        <v>52</v>
      </c>
      <c r="D18" s="10">
        <v>56</v>
      </c>
      <c r="E18" s="8">
        <v>2022</v>
      </c>
      <c r="I18" s="3"/>
      <c r="J18" s="3"/>
      <c r="K18" s="4"/>
      <c r="L18" s="4"/>
      <c r="X18" s="15">
        <f t="shared" si="7"/>
        <v>15</v>
      </c>
      <c r="Y18" s="8">
        <f t="shared" si="13"/>
        <v>5850</v>
      </c>
      <c r="Z18" s="8">
        <f t="shared" si="2"/>
        <v>9430</v>
      </c>
      <c r="AA18" s="8" t="str">
        <f>IF(COUNTIF($Z$4:Z18, Z18) &gt; 1, "Duplikat", "")</f>
        <v/>
      </c>
      <c r="AB18" s="8">
        <f t="shared" si="3"/>
        <v>0.94234036174677727</v>
      </c>
      <c r="AC18" s="8">
        <f t="shared" si="8"/>
        <v>94</v>
      </c>
      <c r="AE18" s="8" t="s">
        <v>39</v>
      </c>
      <c r="AF18" s="15">
        <f t="shared" si="9"/>
        <v>94</v>
      </c>
      <c r="AG18" s="15" cm="1">
        <f t="array" ref="AG18">_xlfn.IFS(
  AF18&lt;=94, 145,
  AF18&lt;=98, 324,
  AF18&lt;=100, 1219
)</f>
        <v>145</v>
      </c>
      <c r="AH18" s="15" t="str">
        <f t="shared" si="14"/>
        <v>+0</v>
      </c>
      <c r="AI18" s="15" t="str">
        <f t="shared" si="15"/>
        <v>Stabil</v>
      </c>
      <c r="AJ18" s="16">
        <f t="shared" si="16"/>
        <v>0</v>
      </c>
    </row>
    <row r="19" spans="1:36" x14ac:dyDescent="0.25">
      <c r="A19" s="8">
        <v>18</v>
      </c>
      <c r="B19" s="8" t="s">
        <v>42</v>
      </c>
      <c r="C19" s="8" t="s">
        <v>52</v>
      </c>
      <c r="D19" s="10">
        <v>113</v>
      </c>
      <c r="E19" s="8">
        <v>2022</v>
      </c>
      <c r="I19" s="3"/>
      <c r="J19" s="3"/>
      <c r="K19" s="4"/>
      <c r="L19" s="4"/>
      <c r="X19" s="15">
        <f t="shared" si="7"/>
        <v>16</v>
      </c>
      <c r="Y19" s="8">
        <f t="shared" si="13"/>
        <v>9429</v>
      </c>
      <c r="Z19" s="8">
        <f t="shared" si="2"/>
        <v>224</v>
      </c>
      <c r="AA19" s="8" t="str">
        <f>IF(COUNTIF($Z$4:Z19, Z19) &gt; 1, "Duplikat", "")</f>
        <v/>
      </c>
      <c r="AB19" s="8">
        <f t="shared" si="3"/>
        <v>2.2384330968322173E-2</v>
      </c>
      <c r="AC19" s="8">
        <f t="shared" si="8"/>
        <v>2</v>
      </c>
      <c r="AE19" s="8" t="s">
        <v>40</v>
      </c>
      <c r="AF19" s="15">
        <f t="shared" si="9"/>
        <v>2</v>
      </c>
      <c r="AG19" s="15" cm="1">
        <f t="array" ref="AG19">_xlfn.IFS(
  AF19&lt;=94, 145,
  AF19&lt;=98, 324,
  AF19&lt;=100, 1219
)</f>
        <v>145</v>
      </c>
      <c r="AH19" s="15" t="str">
        <f t="shared" si="14"/>
        <v>+0</v>
      </c>
      <c r="AI19" s="15" t="str">
        <f t="shared" si="15"/>
        <v>Stabil</v>
      </c>
      <c r="AJ19" s="16">
        <f t="shared" si="16"/>
        <v>0</v>
      </c>
    </row>
    <row r="20" spans="1:36" x14ac:dyDescent="0.25">
      <c r="A20" s="8">
        <v>19</v>
      </c>
      <c r="B20" s="8" t="s">
        <v>43</v>
      </c>
      <c r="C20" s="8" t="s">
        <v>52</v>
      </c>
      <c r="D20" s="10">
        <v>102</v>
      </c>
      <c r="E20" s="8">
        <v>2022</v>
      </c>
      <c r="I20" s="3"/>
      <c r="J20" s="3"/>
      <c r="K20" s="4"/>
      <c r="L20" s="4"/>
      <c r="X20" s="15">
        <f t="shared" si="7"/>
        <v>17</v>
      </c>
      <c r="Y20" s="8">
        <f t="shared" si="13"/>
        <v>223</v>
      </c>
      <c r="Z20" s="8">
        <f t="shared" si="2"/>
        <v>3834</v>
      </c>
      <c r="AA20" s="8" t="str">
        <f>IF(COUNTIF($Z$4:Z20, Z20) &gt; 1, "Duplikat", "")</f>
        <v/>
      </c>
      <c r="AB20" s="8">
        <f t="shared" si="3"/>
        <v>0.38313180773458577</v>
      </c>
      <c r="AC20" s="8">
        <f t="shared" si="8"/>
        <v>38</v>
      </c>
      <c r="AE20" s="8" t="s">
        <v>41</v>
      </c>
      <c r="AF20" s="15">
        <f t="shared" si="9"/>
        <v>38</v>
      </c>
      <c r="AG20" s="15" cm="1">
        <f t="array" ref="AG20">_xlfn.IFS(
  AF20&lt;=94, 145,
  AF20&lt;=98, 324,
  AF20&lt;=100, 1219
)</f>
        <v>145</v>
      </c>
      <c r="AH20" s="15" t="str">
        <f t="shared" si="14"/>
        <v>+0</v>
      </c>
      <c r="AI20" s="15" t="str">
        <f t="shared" si="15"/>
        <v>Stabil</v>
      </c>
      <c r="AJ20" s="16">
        <f t="shared" si="16"/>
        <v>0</v>
      </c>
    </row>
    <row r="21" spans="1:36" x14ac:dyDescent="0.25">
      <c r="A21" s="8">
        <v>20</v>
      </c>
      <c r="B21" s="8" t="s">
        <v>44</v>
      </c>
      <c r="C21" s="8" t="s">
        <v>52</v>
      </c>
      <c r="D21" s="10">
        <v>115</v>
      </c>
      <c r="E21" s="8">
        <v>2022</v>
      </c>
      <c r="I21" s="3"/>
      <c r="J21" s="3"/>
      <c r="K21" s="4"/>
      <c r="L21" s="4"/>
      <c r="X21" s="15">
        <f t="shared" si="7"/>
        <v>18</v>
      </c>
      <c r="Y21" s="8">
        <f t="shared" si="13"/>
        <v>3833</v>
      </c>
      <c r="Z21" s="8">
        <f t="shared" si="2"/>
        <v>5162</v>
      </c>
      <c r="AA21" s="8" t="str">
        <f>IF(COUNTIF($Z$4:Z21, Z21) &gt; 1, "Duplikat", "")</f>
        <v/>
      </c>
      <c r="AB21" s="8">
        <f t="shared" si="3"/>
        <v>0.5158389127610673</v>
      </c>
      <c r="AC21" s="8">
        <f t="shared" si="8"/>
        <v>52</v>
      </c>
      <c r="AE21" s="8" t="s">
        <v>42</v>
      </c>
      <c r="AF21" s="15">
        <f t="shared" si="9"/>
        <v>52</v>
      </c>
      <c r="AG21" s="15" cm="1">
        <f t="array" ref="AG21">_xlfn.IFS(
  AF21&lt;=94, 145,
  AF21&lt;=98, 324,
  AF21&lt;=100, 1219
)</f>
        <v>145</v>
      </c>
      <c r="AH21" s="15" t="str">
        <f t="shared" si="14"/>
        <v>+0</v>
      </c>
      <c r="AI21" s="15" t="str">
        <f t="shared" si="15"/>
        <v>Stabil</v>
      </c>
      <c r="AJ21" s="16">
        <f t="shared" si="16"/>
        <v>0</v>
      </c>
    </row>
    <row r="22" spans="1:36" x14ac:dyDescent="0.25">
      <c r="A22" s="8">
        <v>21</v>
      </c>
      <c r="B22" s="8" t="s">
        <v>45</v>
      </c>
      <c r="C22" s="8" t="s">
        <v>52</v>
      </c>
      <c r="D22" s="10">
        <v>1300</v>
      </c>
      <c r="E22" s="8">
        <v>2022</v>
      </c>
      <c r="I22" s="3"/>
      <c r="J22" s="3"/>
      <c r="K22" s="4"/>
      <c r="L22" s="4"/>
      <c r="X22" s="15">
        <f t="shared" si="7"/>
        <v>19</v>
      </c>
      <c r="Y22" s="8">
        <f t="shared" si="13"/>
        <v>5161</v>
      </c>
      <c r="Z22" s="8">
        <f t="shared" si="2"/>
        <v>7724</v>
      </c>
      <c r="AA22" s="8" t="str">
        <f>IF(COUNTIF($Z$4:Z22, Z22) &gt; 1, "Duplikat", "")</f>
        <v/>
      </c>
      <c r="AB22" s="8">
        <f t="shared" si="3"/>
        <v>0.77185969821125211</v>
      </c>
      <c r="AC22" s="8">
        <f t="shared" si="8"/>
        <v>77</v>
      </c>
      <c r="AE22" s="8" t="s">
        <v>43</v>
      </c>
      <c r="AF22" s="15">
        <f t="shared" si="9"/>
        <v>77</v>
      </c>
      <c r="AG22" s="15" cm="1">
        <f t="array" ref="AG22">_xlfn.IFS(
  AF22&lt;=94, 145,
  AF22&lt;=98, 324,
  AF22&lt;=100, 1219
)</f>
        <v>145</v>
      </c>
      <c r="AH22" s="15" t="str">
        <f t="shared" si="14"/>
        <v>+0</v>
      </c>
      <c r="AI22" s="15" t="str">
        <f t="shared" si="15"/>
        <v>Stabil</v>
      </c>
      <c r="AJ22" s="16">
        <f t="shared" si="16"/>
        <v>0</v>
      </c>
    </row>
    <row r="23" spans="1:36" x14ac:dyDescent="0.25">
      <c r="A23" s="8">
        <v>22</v>
      </c>
      <c r="B23" s="8" t="s">
        <v>46</v>
      </c>
      <c r="C23" s="8" t="s">
        <v>52</v>
      </c>
      <c r="D23" s="10">
        <v>133</v>
      </c>
      <c r="E23" s="8">
        <v>2022</v>
      </c>
      <c r="I23" s="3"/>
      <c r="J23" s="3"/>
      <c r="K23" s="4"/>
      <c r="L23" s="4"/>
      <c r="X23" s="15">
        <f t="shared" si="7"/>
        <v>20</v>
      </c>
      <c r="Y23" s="8">
        <f t="shared" si="13"/>
        <v>7723</v>
      </c>
      <c r="Z23" s="8">
        <f t="shared" si="2"/>
        <v>1243</v>
      </c>
      <c r="AA23" s="8" t="str">
        <f>IF(COUNTIF($Z$4:Z23, Z23) &gt; 1, "Duplikat", "")</f>
        <v/>
      </c>
      <c r="AB23" s="8">
        <f t="shared" si="3"/>
        <v>0.12421305086439492</v>
      </c>
      <c r="AC23" s="8">
        <f t="shared" si="8"/>
        <v>12</v>
      </c>
      <c r="AE23" s="8" t="s">
        <v>44</v>
      </c>
      <c r="AF23" s="15">
        <f t="shared" si="9"/>
        <v>12</v>
      </c>
      <c r="AG23" s="15" cm="1">
        <f t="array" ref="AG23">_xlfn.IFS(
  AF23&lt;=94, 145,
  AF23&lt;=98, 324,
  AF23&lt;=100, 1219
)</f>
        <v>145</v>
      </c>
      <c r="AH23" s="15" t="str">
        <f t="shared" si="14"/>
        <v>+0</v>
      </c>
      <c r="AI23" s="15" t="str">
        <f t="shared" si="15"/>
        <v>Stabil</v>
      </c>
      <c r="AJ23" s="16">
        <f t="shared" si="16"/>
        <v>0</v>
      </c>
    </row>
    <row r="24" spans="1:36" x14ac:dyDescent="0.25">
      <c r="A24" s="8">
        <v>23</v>
      </c>
      <c r="B24" s="8" t="s">
        <v>47</v>
      </c>
      <c r="C24" s="8" t="s">
        <v>52</v>
      </c>
      <c r="D24" s="10">
        <v>144</v>
      </c>
      <c r="E24" s="8">
        <v>2022</v>
      </c>
      <c r="I24" s="3"/>
      <c r="J24" s="3"/>
      <c r="K24" s="4"/>
      <c r="L24" s="4"/>
      <c r="X24" s="15">
        <f t="shared" si="7"/>
        <v>21</v>
      </c>
      <c r="Y24" s="8">
        <f t="shared" si="13"/>
        <v>1242</v>
      </c>
      <c r="Z24" s="8">
        <f t="shared" si="2"/>
        <v>1143</v>
      </c>
      <c r="AA24" s="8" t="str">
        <f>IF(COUNTIF($Z$4:Z24, Z24) &gt; 1, "Duplikat", "")</f>
        <v/>
      </c>
      <c r="AB24" s="8">
        <f t="shared" si="3"/>
        <v>0.11422004596782252</v>
      </c>
      <c r="AC24" s="8">
        <f t="shared" si="8"/>
        <v>11</v>
      </c>
      <c r="AE24" s="8" t="s">
        <v>45</v>
      </c>
      <c r="AF24" s="15">
        <f t="shared" si="9"/>
        <v>11</v>
      </c>
      <c r="AG24" s="15" cm="1">
        <f t="array" ref="AG24">_xlfn.IFS(
  AF24&lt;=94, 145,
  AF24&lt;=98, 324,
  AF24&lt;=100, 1219
)</f>
        <v>145</v>
      </c>
      <c r="AH24" s="15" t="str">
        <f t="shared" si="14"/>
        <v>+0</v>
      </c>
      <c r="AI24" s="15" t="str">
        <f t="shared" si="15"/>
        <v>Stabil</v>
      </c>
      <c r="AJ24" s="16">
        <f t="shared" si="16"/>
        <v>0</v>
      </c>
    </row>
    <row r="25" spans="1:36" x14ac:dyDescent="0.25">
      <c r="A25" s="8">
        <v>24</v>
      </c>
      <c r="B25" s="8" t="s">
        <v>48</v>
      </c>
      <c r="C25" s="8" t="s">
        <v>52</v>
      </c>
      <c r="D25" s="10">
        <v>135</v>
      </c>
      <c r="E25" s="8">
        <v>2022</v>
      </c>
      <c r="I25" s="3"/>
      <c r="J25" s="3"/>
      <c r="K25" s="4"/>
      <c r="L25" s="4"/>
      <c r="X25" s="15">
        <f t="shared" si="7"/>
        <v>22</v>
      </c>
      <c r="Y25" s="8">
        <f t="shared" si="13"/>
        <v>1142</v>
      </c>
      <c r="Z25" s="8">
        <f t="shared" si="2"/>
        <v>9450</v>
      </c>
      <c r="AA25" s="8" t="str">
        <f>IF(COUNTIF($Z$4:Z25, Z25) &gt; 1, "Duplikat", "")</f>
        <v/>
      </c>
      <c r="AB25" s="8">
        <f t="shared" si="3"/>
        <v>0.94433896272609175</v>
      </c>
      <c r="AC25" s="8">
        <f t="shared" si="8"/>
        <v>94</v>
      </c>
      <c r="AE25" s="8" t="s">
        <v>46</v>
      </c>
      <c r="AF25" s="15">
        <f t="shared" si="9"/>
        <v>94</v>
      </c>
      <c r="AG25" s="15" cm="1">
        <f t="array" ref="AG25">_xlfn.IFS(
  AF25&lt;=94, 145,
  AF25&lt;=98, 324,
  AF25&lt;=100, 1219
)</f>
        <v>145</v>
      </c>
      <c r="AH25" s="15" t="str">
        <f t="shared" si="14"/>
        <v>+0</v>
      </c>
      <c r="AI25" s="15" t="str">
        <f t="shared" si="15"/>
        <v>Stabil</v>
      </c>
      <c r="AJ25" s="16">
        <f t="shared" si="16"/>
        <v>0</v>
      </c>
    </row>
    <row r="26" spans="1:36" x14ac:dyDescent="0.25">
      <c r="A26" s="8">
        <v>25</v>
      </c>
      <c r="B26" s="8" t="s">
        <v>37</v>
      </c>
      <c r="C26" s="8" t="s">
        <v>52</v>
      </c>
      <c r="D26" s="10">
        <v>150</v>
      </c>
      <c r="E26" s="8">
        <v>2023</v>
      </c>
      <c r="I26" s="3"/>
      <c r="J26" s="3"/>
      <c r="K26" s="4"/>
      <c r="L26" s="4"/>
      <c r="X26" s="15">
        <f t="shared" si="7"/>
        <v>23</v>
      </c>
      <c r="Y26" s="8">
        <f t="shared" si="13"/>
        <v>9449</v>
      </c>
      <c r="Z26" s="8">
        <f t="shared" si="2"/>
        <v>564</v>
      </c>
      <c r="AA26" s="8" t="str">
        <f>IF(COUNTIF($Z$4:Z26, Z26) &gt; 1, "Duplikat", "")</f>
        <v/>
      </c>
      <c r="AB26" s="8">
        <f t="shared" si="3"/>
        <v>5.6360547616668331E-2</v>
      </c>
      <c r="AC26" s="8">
        <f t="shared" si="8"/>
        <v>6</v>
      </c>
      <c r="AE26" s="8" t="s">
        <v>47</v>
      </c>
      <c r="AF26" s="15">
        <f t="shared" si="9"/>
        <v>6</v>
      </c>
      <c r="AG26" s="15" cm="1">
        <f t="array" ref="AG26">_xlfn.IFS(
  AF26&lt;=94, 145,
  AF26&lt;=98, 324,
  AF26&lt;=100, 1219
)</f>
        <v>145</v>
      </c>
      <c r="AH26" s="15" t="str">
        <f t="shared" si="14"/>
        <v>+0</v>
      </c>
      <c r="AI26" s="15" t="str">
        <f t="shared" si="15"/>
        <v>Stabil</v>
      </c>
      <c r="AJ26" s="16">
        <f t="shared" si="16"/>
        <v>0</v>
      </c>
    </row>
    <row r="27" spans="1:36" x14ac:dyDescent="0.25">
      <c r="A27" s="8">
        <v>26</v>
      </c>
      <c r="B27" s="8" t="s">
        <v>38</v>
      </c>
      <c r="C27" s="8" t="s">
        <v>52</v>
      </c>
      <c r="D27" s="10">
        <v>123</v>
      </c>
      <c r="E27" s="8">
        <v>2023</v>
      </c>
      <c r="I27" s="3"/>
      <c r="J27" s="3"/>
      <c r="K27" s="4"/>
      <c r="L27" s="4"/>
      <c r="X27" s="15">
        <f t="shared" si="7"/>
        <v>24</v>
      </c>
      <c r="Y27" s="8">
        <f t="shared" si="13"/>
        <v>563</v>
      </c>
      <c r="Z27" s="8">
        <f t="shared" si="2"/>
        <v>9614</v>
      </c>
      <c r="AA27" s="8" t="str">
        <f>IF(COUNTIF($Z$4:Z27, Z27) &gt; 1, "Duplikat", "")</f>
        <v/>
      </c>
      <c r="AB27" s="8">
        <f t="shared" si="3"/>
        <v>0.96072749075647046</v>
      </c>
      <c r="AC27" s="8">
        <f t="shared" si="8"/>
        <v>96</v>
      </c>
      <c r="AE27" s="8" t="s">
        <v>48</v>
      </c>
      <c r="AF27" s="15">
        <f t="shared" si="9"/>
        <v>96</v>
      </c>
      <c r="AG27" s="15" cm="1">
        <f t="array" ref="AG27">_xlfn.IFS(
  AF27&lt;=94, 145,
  AF27&lt;=98, 324,
  AF27&lt;=100, 1219
)</f>
        <v>324</v>
      </c>
      <c r="AH27" s="15" t="str">
        <f t="shared" si="14"/>
        <v>+179</v>
      </c>
      <c r="AI27" s="15" t="str">
        <f t="shared" si="15"/>
        <v>Naik</v>
      </c>
      <c r="AJ27" s="16">
        <f t="shared" si="16"/>
        <v>1.2344827586206897</v>
      </c>
    </row>
    <row r="28" spans="1:36" x14ac:dyDescent="0.25">
      <c r="A28" s="8">
        <v>27</v>
      </c>
      <c r="B28" s="8" t="s">
        <v>39</v>
      </c>
      <c r="C28" s="8" t="s">
        <v>52</v>
      </c>
      <c r="D28" s="10">
        <v>118</v>
      </c>
      <c r="E28" s="8">
        <v>2023</v>
      </c>
      <c r="I28" s="3"/>
      <c r="J28" s="3"/>
      <c r="K28" s="4"/>
      <c r="L28" s="4"/>
      <c r="X28" s="15">
        <f t="shared" si="7"/>
        <v>25</v>
      </c>
      <c r="Y28" s="8">
        <f t="shared" si="13"/>
        <v>9613</v>
      </c>
      <c r="Z28" s="8">
        <f t="shared" si="2"/>
        <v>3352</v>
      </c>
      <c r="AA28" s="8" t="str">
        <f>IF(COUNTIF($Z$4:Z28, Z28) &gt; 1, "Duplikat", "")</f>
        <v/>
      </c>
      <c r="AB28" s="8">
        <f t="shared" si="3"/>
        <v>0.33496552413310682</v>
      </c>
      <c r="AC28" s="8">
        <f t="shared" si="8"/>
        <v>33</v>
      </c>
      <c r="AE28" s="8" t="s">
        <v>37</v>
      </c>
      <c r="AF28" s="15">
        <f t="shared" si="9"/>
        <v>33</v>
      </c>
      <c r="AG28" s="15" cm="1">
        <f t="array" ref="AG28">_xlfn.IFS(
  AF28&lt;=94, 145,
  AF28&lt;=98, 324,
  AF28&lt;=100, 1219
)</f>
        <v>145</v>
      </c>
      <c r="AH28" s="15">
        <f t="shared" si="14"/>
        <v>-179</v>
      </c>
      <c r="AI28" s="15" t="str">
        <f t="shared" si="15"/>
        <v>Turun</v>
      </c>
      <c r="AJ28" s="16">
        <f t="shared" si="16"/>
        <v>-0.55246913580246915</v>
      </c>
    </row>
    <row r="29" spans="1:36" x14ac:dyDescent="0.25">
      <c r="A29" s="8">
        <v>28</v>
      </c>
      <c r="B29" s="8" t="s">
        <v>40</v>
      </c>
      <c r="C29" s="8" t="s">
        <v>52</v>
      </c>
      <c r="D29" s="10">
        <v>85</v>
      </c>
      <c r="E29" s="8">
        <v>2023</v>
      </c>
      <c r="I29" s="3"/>
      <c r="J29" s="3"/>
      <c r="K29" s="4"/>
      <c r="L29" s="4"/>
      <c r="X29" s="15">
        <f t="shared" si="7"/>
        <v>26</v>
      </c>
      <c r="Y29" s="8">
        <f t="shared" si="13"/>
        <v>3351</v>
      </c>
      <c r="Z29" s="8">
        <f t="shared" si="2"/>
        <v>6975</v>
      </c>
      <c r="AA29" s="8" t="str">
        <f>IF(COUNTIF($Z$4:Z29, Z29) &gt; 1, "Duplikat", "")</f>
        <v/>
      </c>
      <c r="AB29" s="8">
        <f t="shared" si="3"/>
        <v>0.6970120915359248</v>
      </c>
      <c r="AC29" s="8">
        <f t="shared" si="8"/>
        <v>70</v>
      </c>
      <c r="AE29" s="8" t="s">
        <v>38</v>
      </c>
      <c r="AF29" s="15">
        <f t="shared" si="9"/>
        <v>70</v>
      </c>
      <c r="AG29" s="15" cm="1">
        <f t="array" ref="AG29">_xlfn.IFS(
  AF29&lt;=94, 145,
  AF29&lt;=98, 324,
  AF29&lt;=100, 1219
)</f>
        <v>145</v>
      </c>
      <c r="AH29" s="15" t="str">
        <f t="shared" si="14"/>
        <v>+0</v>
      </c>
      <c r="AI29" s="15" t="str">
        <f t="shared" si="15"/>
        <v>Stabil</v>
      </c>
      <c r="AJ29" s="16">
        <f t="shared" si="16"/>
        <v>0</v>
      </c>
    </row>
    <row r="30" spans="1:36" x14ac:dyDescent="0.25">
      <c r="A30" s="8">
        <v>29</v>
      </c>
      <c r="B30" s="8" t="s">
        <v>41</v>
      </c>
      <c r="C30" s="8" t="s">
        <v>52</v>
      </c>
      <c r="D30" s="10">
        <v>131</v>
      </c>
      <c r="E30" s="8">
        <v>2023</v>
      </c>
      <c r="I30" s="3"/>
      <c r="J30" s="3"/>
      <c r="K30" s="4"/>
      <c r="L30" s="4"/>
      <c r="X30" s="15">
        <f t="shared" si="7"/>
        <v>27</v>
      </c>
      <c r="Y30" s="8">
        <f t="shared" si="13"/>
        <v>6974</v>
      </c>
      <c r="Z30" s="8">
        <f t="shared" si="2"/>
        <v>8524</v>
      </c>
      <c r="AA30" s="8" t="str">
        <f>IF(COUNTIF($Z$4:Z30, Z30) &gt; 1, "Duplikat", "")</f>
        <v/>
      </c>
      <c r="AB30" s="8">
        <f t="shared" si="3"/>
        <v>0.85180373738383131</v>
      </c>
      <c r="AC30" s="8">
        <f t="shared" si="8"/>
        <v>85</v>
      </c>
      <c r="AE30" s="8" t="s">
        <v>39</v>
      </c>
      <c r="AF30" s="15">
        <f t="shared" si="9"/>
        <v>85</v>
      </c>
      <c r="AG30" s="15" cm="1">
        <f t="array" ref="AG30">_xlfn.IFS(
  AF30&lt;=94, 145,
  AF30&lt;=98, 324,
  AF30&lt;=100, 1219
)</f>
        <v>145</v>
      </c>
      <c r="AH30" s="15" t="str">
        <f t="shared" si="14"/>
        <v>+0</v>
      </c>
      <c r="AI30" s="15" t="str">
        <f t="shared" si="15"/>
        <v>Stabil</v>
      </c>
      <c r="AJ30" s="16">
        <f t="shared" si="16"/>
        <v>0</v>
      </c>
    </row>
    <row r="31" spans="1:36" x14ac:dyDescent="0.25">
      <c r="A31" s="8">
        <v>30</v>
      </c>
      <c r="B31" s="8" t="s">
        <v>42</v>
      </c>
      <c r="C31" s="8" t="s">
        <v>52</v>
      </c>
      <c r="D31" s="10">
        <v>127</v>
      </c>
      <c r="E31" s="8">
        <v>2023</v>
      </c>
      <c r="I31" s="3"/>
      <c r="J31" s="3"/>
      <c r="K31" s="4"/>
      <c r="L31" s="4"/>
      <c r="X31" s="15">
        <f t="shared" si="7"/>
        <v>28</v>
      </c>
      <c r="Y31" s="8">
        <f t="shared" si="13"/>
        <v>8523</v>
      </c>
      <c r="Z31" s="8">
        <f t="shared" si="2"/>
        <v>4836</v>
      </c>
      <c r="AA31" s="8" t="str">
        <f>IF(COUNTIF($Z$4:Z31, Z31) &gt; 1, "Duplikat", "")</f>
        <v/>
      </c>
      <c r="AB31" s="8">
        <f t="shared" si="3"/>
        <v>0.48326171679824126</v>
      </c>
      <c r="AC31" s="8">
        <f t="shared" si="8"/>
        <v>48</v>
      </c>
      <c r="AE31" s="8" t="s">
        <v>40</v>
      </c>
      <c r="AF31" s="15">
        <f t="shared" si="9"/>
        <v>48</v>
      </c>
      <c r="AG31" s="15" cm="1">
        <f t="array" ref="AG31">_xlfn.IFS(
  AF31&lt;=94, 145,
  AF31&lt;=98, 324,
  AF31&lt;=100, 1219
)</f>
        <v>145</v>
      </c>
      <c r="AH31" s="15" t="str">
        <f t="shared" si="14"/>
        <v>+0</v>
      </c>
      <c r="AI31" s="15" t="str">
        <f t="shared" si="15"/>
        <v>Stabil</v>
      </c>
      <c r="AJ31" s="16">
        <f t="shared" si="16"/>
        <v>0</v>
      </c>
    </row>
    <row r="32" spans="1:36" x14ac:dyDescent="0.25">
      <c r="A32" s="8">
        <v>31</v>
      </c>
      <c r="B32" s="8" t="s">
        <v>43</v>
      </c>
      <c r="C32" s="8" t="s">
        <v>52</v>
      </c>
      <c r="D32" s="10">
        <v>115</v>
      </c>
      <c r="E32" s="8">
        <v>2023</v>
      </c>
      <c r="I32" s="3"/>
      <c r="J32" s="3"/>
      <c r="K32" s="4"/>
      <c r="L32" s="4"/>
      <c r="X32" s="15">
        <f t="shared" si="7"/>
        <v>29</v>
      </c>
      <c r="Y32" s="8">
        <f t="shared" si="13"/>
        <v>4835</v>
      </c>
      <c r="Z32" s="8">
        <f t="shared" si="2"/>
        <v>2182</v>
      </c>
      <c r="AA32" s="8" t="str">
        <f>IF(COUNTIF($Z$4:Z32, Z32) &gt; 1, "Duplikat", "")</f>
        <v/>
      </c>
      <c r="AB32" s="8">
        <f t="shared" si="3"/>
        <v>0.21804736684320974</v>
      </c>
      <c r="AC32" s="8">
        <f t="shared" si="8"/>
        <v>22</v>
      </c>
      <c r="AE32" s="8" t="s">
        <v>41</v>
      </c>
      <c r="AF32" s="15">
        <f t="shared" si="9"/>
        <v>22</v>
      </c>
      <c r="AG32" s="15" cm="1">
        <f t="array" ref="AG32">_xlfn.IFS(
  AF32&lt;=94, 145,
  AF32&lt;=98, 324,
  AF32&lt;=100, 1219
)</f>
        <v>145</v>
      </c>
      <c r="AH32" s="15" t="str">
        <f t="shared" si="14"/>
        <v>+0</v>
      </c>
      <c r="AI32" s="15" t="str">
        <f t="shared" si="15"/>
        <v>Stabil</v>
      </c>
      <c r="AJ32" s="16">
        <f t="shared" si="16"/>
        <v>0</v>
      </c>
    </row>
    <row r="33" spans="1:36" x14ac:dyDescent="0.25">
      <c r="A33" s="8">
        <v>32</v>
      </c>
      <c r="B33" s="8" t="s">
        <v>44</v>
      </c>
      <c r="C33" s="8" t="s">
        <v>52</v>
      </c>
      <c r="D33" s="10">
        <v>286</v>
      </c>
      <c r="E33" s="8">
        <v>2023</v>
      </c>
      <c r="I33" s="3"/>
      <c r="J33" s="3"/>
      <c r="K33" s="4"/>
      <c r="L33" s="4"/>
      <c r="X33" s="15">
        <f t="shared" si="7"/>
        <v>30</v>
      </c>
      <c r="Y33" s="8">
        <f t="shared" si="13"/>
        <v>2181</v>
      </c>
      <c r="Z33" s="8">
        <f t="shared" si="2"/>
        <v>7099</v>
      </c>
      <c r="AA33" s="8" t="str">
        <f>IF(COUNTIF($Z$4:Z33, Z33) &gt; 1, "Duplikat", "")</f>
        <v/>
      </c>
      <c r="AB33" s="8">
        <f t="shared" si="3"/>
        <v>0.70940341760767467</v>
      </c>
      <c r="AC33" s="8">
        <f t="shared" si="8"/>
        <v>71</v>
      </c>
      <c r="AE33" s="8" t="s">
        <v>42</v>
      </c>
      <c r="AF33" s="15">
        <f t="shared" si="9"/>
        <v>71</v>
      </c>
      <c r="AG33" s="15" cm="1">
        <f t="array" ref="AG33">_xlfn.IFS(
  AF33&lt;=94, 145,
  AF33&lt;=98, 324,
  AF33&lt;=100, 1219
)</f>
        <v>145</v>
      </c>
      <c r="AH33" s="15" t="str">
        <f t="shared" si="14"/>
        <v>+0</v>
      </c>
      <c r="AI33" s="15" t="str">
        <f t="shared" si="15"/>
        <v>Stabil</v>
      </c>
      <c r="AJ33" s="16">
        <f t="shared" si="16"/>
        <v>0</v>
      </c>
    </row>
    <row r="34" spans="1:36" x14ac:dyDescent="0.25">
      <c r="A34" s="8">
        <v>33</v>
      </c>
      <c r="B34" s="8" t="s">
        <v>45</v>
      </c>
      <c r="C34" s="8" t="s">
        <v>52</v>
      </c>
      <c r="D34" s="10">
        <v>267</v>
      </c>
      <c r="E34" s="8">
        <v>2023</v>
      </c>
      <c r="I34" s="3"/>
      <c r="J34" s="3"/>
      <c r="K34" s="4"/>
      <c r="L34" s="4"/>
      <c r="X34" s="15">
        <f t="shared" si="7"/>
        <v>31</v>
      </c>
      <c r="Y34" s="8">
        <f t="shared" si="13"/>
        <v>7098</v>
      </c>
      <c r="Z34" s="8">
        <f t="shared" si="2"/>
        <v>625</v>
      </c>
      <c r="AA34" s="8" t="str">
        <f>IF(COUNTIF($Z$4:Z34, Z34) &gt; 1, "Duplikat", "")</f>
        <v/>
      </c>
      <c r="AB34" s="8">
        <f t="shared" si="3"/>
        <v>6.2456280603577496E-2</v>
      </c>
      <c r="AC34" s="8">
        <f t="shared" si="8"/>
        <v>6</v>
      </c>
      <c r="AE34" s="8" t="s">
        <v>43</v>
      </c>
      <c r="AF34" s="15">
        <f t="shared" si="9"/>
        <v>6</v>
      </c>
      <c r="AG34" s="15" cm="1">
        <f t="array" ref="AG34">_xlfn.IFS(
  AF34&lt;=94, 145,
  AF34&lt;=98, 324,
  AF34&lt;=100, 1219
)</f>
        <v>145</v>
      </c>
      <c r="AH34" s="15" t="str">
        <f t="shared" si="14"/>
        <v>+0</v>
      </c>
      <c r="AI34" s="15" t="str">
        <f t="shared" si="15"/>
        <v>Stabil</v>
      </c>
      <c r="AJ34" s="16">
        <f t="shared" si="16"/>
        <v>0</v>
      </c>
    </row>
    <row r="35" spans="1:36" x14ac:dyDescent="0.25">
      <c r="A35" s="8">
        <v>34</v>
      </c>
      <c r="B35" s="8" t="s">
        <v>46</v>
      </c>
      <c r="C35" s="8" t="s">
        <v>52</v>
      </c>
      <c r="D35" s="10">
        <v>131</v>
      </c>
      <c r="E35" s="8">
        <v>2023</v>
      </c>
      <c r="I35" s="3"/>
      <c r="J35" s="3"/>
      <c r="K35" s="4"/>
      <c r="L35" s="4"/>
      <c r="X35" s="15">
        <f t="shared" si="7"/>
        <v>32</v>
      </c>
      <c r="Y35" s="8">
        <f t="shared" si="13"/>
        <v>624</v>
      </c>
      <c r="Z35" s="8">
        <f t="shared" si="2"/>
        <v>644</v>
      </c>
      <c r="AA35" s="8" t="str">
        <f>IF(COUNTIF($Z$4:Z35, Z35) &gt; 1, "Duplikat", "")</f>
        <v/>
      </c>
      <c r="AB35" s="8">
        <f t="shared" si="3"/>
        <v>6.4354951533926258E-2</v>
      </c>
      <c r="AC35" s="8">
        <f t="shared" si="8"/>
        <v>6</v>
      </c>
      <c r="AE35" s="8" t="s">
        <v>44</v>
      </c>
      <c r="AF35" s="15">
        <f t="shared" si="9"/>
        <v>6</v>
      </c>
      <c r="AG35" s="15" cm="1">
        <f t="array" ref="AG35">_xlfn.IFS(
  AF35&lt;=94, 145,
  AF35&lt;=98, 324,
  AF35&lt;=100, 1219
)</f>
        <v>145</v>
      </c>
      <c r="AH35" s="15" t="str">
        <f t="shared" si="14"/>
        <v>+0</v>
      </c>
      <c r="AI35" s="15" t="str">
        <f t="shared" si="15"/>
        <v>Stabil</v>
      </c>
      <c r="AJ35" s="16">
        <f t="shared" si="16"/>
        <v>0</v>
      </c>
    </row>
    <row r="36" spans="1:36" x14ac:dyDescent="0.25">
      <c r="A36" s="8">
        <v>35</v>
      </c>
      <c r="B36" s="8" t="s">
        <v>47</v>
      </c>
      <c r="C36" s="8" t="s">
        <v>52</v>
      </c>
      <c r="D36" s="10">
        <v>130</v>
      </c>
      <c r="E36" s="8">
        <v>2023</v>
      </c>
      <c r="I36" s="3"/>
      <c r="J36" s="3"/>
      <c r="K36" s="4"/>
      <c r="L36" s="4"/>
      <c r="X36" s="15">
        <f t="shared" si="7"/>
        <v>33</v>
      </c>
      <c r="Y36" s="8">
        <f t="shared" si="13"/>
        <v>643</v>
      </c>
      <c r="Z36" s="8">
        <f t="shared" si="2"/>
        <v>967</v>
      </c>
      <c r="AA36" s="8" t="str">
        <f>IF(COUNTIF($Z$4:Z36, Z36) &gt; 1, "Duplikat", "")</f>
        <v/>
      </c>
      <c r="AB36" s="8">
        <f t="shared" si="3"/>
        <v>9.6632357349855105E-2</v>
      </c>
      <c r="AC36" s="8">
        <f t="shared" si="8"/>
        <v>10</v>
      </c>
      <c r="AE36" s="8" t="s">
        <v>45</v>
      </c>
      <c r="AF36" s="15">
        <f t="shared" si="9"/>
        <v>10</v>
      </c>
      <c r="AG36" s="15" cm="1">
        <f t="array" ref="AG36">_xlfn.IFS(
  AF36&lt;=94, 145,
  AF36&lt;=98, 324,
  AF36&lt;=100, 1219
)</f>
        <v>145</v>
      </c>
      <c r="AH36" s="15" t="str">
        <f t="shared" si="14"/>
        <v>+0</v>
      </c>
      <c r="AI36" s="15" t="str">
        <f t="shared" si="15"/>
        <v>Stabil</v>
      </c>
      <c r="AJ36" s="16">
        <f t="shared" si="16"/>
        <v>0</v>
      </c>
    </row>
    <row r="37" spans="1:36" x14ac:dyDescent="0.25">
      <c r="A37" s="8">
        <v>36</v>
      </c>
      <c r="B37" s="8" t="s">
        <v>48</v>
      </c>
      <c r="C37" s="8" t="s">
        <v>52</v>
      </c>
      <c r="D37" s="10">
        <v>157</v>
      </c>
      <c r="E37" s="8">
        <v>2023</v>
      </c>
      <c r="I37" s="3"/>
      <c r="J37" s="3"/>
      <c r="K37" s="4"/>
      <c r="L37" s="4"/>
      <c r="X37" s="15">
        <f t="shared" si="7"/>
        <v>34</v>
      </c>
      <c r="Y37" s="8">
        <f t="shared" si="13"/>
        <v>966</v>
      </c>
      <c r="Z37" s="8">
        <f t="shared" si="2"/>
        <v>6458</v>
      </c>
      <c r="AA37" s="8" t="str">
        <f>IF(COUNTIF($Z$4:Z37, Z37) &gt; 1, "Duplikat", "")</f>
        <v/>
      </c>
      <c r="AB37" s="8">
        <f t="shared" si="3"/>
        <v>0.64534825622064551</v>
      </c>
      <c r="AC37" s="8">
        <f t="shared" si="8"/>
        <v>65</v>
      </c>
      <c r="AE37" s="8" t="s">
        <v>46</v>
      </c>
      <c r="AF37" s="15">
        <f t="shared" si="9"/>
        <v>65</v>
      </c>
      <c r="AG37" s="15" cm="1">
        <f t="array" ref="AG37">_xlfn.IFS(
  AF37&lt;=94, 145,
  AF37&lt;=98, 324,
  AF37&lt;=100, 1219
)</f>
        <v>145</v>
      </c>
      <c r="AH37" s="15" t="str">
        <f t="shared" si="14"/>
        <v>+0</v>
      </c>
      <c r="AI37" s="15" t="str">
        <f t="shared" si="15"/>
        <v>Stabil</v>
      </c>
      <c r="AJ37" s="16">
        <f t="shared" si="16"/>
        <v>0</v>
      </c>
    </row>
    <row r="38" spans="1:36" x14ac:dyDescent="0.25">
      <c r="A38" s="8">
        <v>37</v>
      </c>
      <c r="B38" s="8" t="s">
        <v>37</v>
      </c>
      <c r="C38" s="8" t="s">
        <v>52</v>
      </c>
      <c r="D38" s="10">
        <v>123</v>
      </c>
      <c r="E38" s="8">
        <v>2024</v>
      </c>
      <c r="I38" s="3"/>
      <c r="J38" s="3"/>
      <c r="K38" s="4"/>
      <c r="L38" s="4"/>
      <c r="X38" s="15">
        <f t="shared" si="7"/>
        <v>35</v>
      </c>
      <c r="Y38" s="8">
        <f t="shared" si="13"/>
        <v>6457</v>
      </c>
      <c r="Z38" s="8">
        <f t="shared" si="2"/>
        <v>9742</v>
      </c>
      <c r="AA38" s="8" t="str">
        <f>IF(COUNTIF($Z$4:Z38, Z38) &gt; 1, "Duplikat", "")</f>
        <v/>
      </c>
      <c r="AB38" s="8">
        <f t="shared" si="3"/>
        <v>0.9735185370240832</v>
      </c>
      <c r="AC38" s="8">
        <f t="shared" si="8"/>
        <v>97</v>
      </c>
      <c r="AE38" s="8" t="s">
        <v>47</v>
      </c>
      <c r="AF38" s="15">
        <f t="shared" si="9"/>
        <v>97</v>
      </c>
      <c r="AG38" s="15" cm="1">
        <f t="array" ref="AG38">_xlfn.IFS(
  AF38&lt;=94, 145,
  AF38&lt;=98, 324,
  AF38&lt;=100, 1219
)</f>
        <v>324</v>
      </c>
      <c r="AH38" s="15" t="str">
        <f t="shared" si="14"/>
        <v>+179</v>
      </c>
      <c r="AI38" s="15" t="str">
        <f t="shared" si="15"/>
        <v>Naik</v>
      </c>
      <c r="AJ38" s="16">
        <f t="shared" si="16"/>
        <v>1.2344827586206897</v>
      </c>
    </row>
    <row r="39" spans="1:36" x14ac:dyDescent="0.25">
      <c r="A39" s="8">
        <v>38</v>
      </c>
      <c r="B39" s="8" t="s">
        <v>38</v>
      </c>
      <c r="C39" s="8" t="s">
        <v>52</v>
      </c>
      <c r="D39" s="10">
        <v>104</v>
      </c>
      <c r="E39" s="8">
        <v>2024</v>
      </c>
      <c r="I39" s="3"/>
      <c r="J39" s="3"/>
      <c r="K39" s="4"/>
      <c r="L39" s="4"/>
      <c r="X39" s="15">
        <f t="shared" si="7"/>
        <v>36</v>
      </c>
      <c r="Y39" s="8">
        <f t="shared" si="13"/>
        <v>9741</v>
      </c>
      <c r="Z39" s="8">
        <f t="shared" si="2"/>
        <v>5528</v>
      </c>
      <c r="AA39" s="8" t="str">
        <f>IF(COUNTIF($Z$4:Z39, Z39) &gt; 1, "Duplikat", "")</f>
        <v/>
      </c>
      <c r="AB39" s="8">
        <f t="shared" si="3"/>
        <v>0.5524133106825222</v>
      </c>
      <c r="AC39" s="8">
        <f t="shared" si="8"/>
        <v>55</v>
      </c>
      <c r="AE39" s="8" t="s">
        <v>48</v>
      </c>
      <c r="AF39" s="15">
        <f t="shared" si="9"/>
        <v>55</v>
      </c>
      <c r="AG39" s="15" cm="1">
        <f t="array" ref="AG39">_xlfn.IFS(
  AF39&lt;=94, 145,
  AF39&lt;=98, 324,
  AF39&lt;=100, 1219
)</f>
        <v>145</v>
      </c>
      <c r="AH39" s="15">
        <f t="shared" si="14"/>
        <v>-179</v>
      </c>
      <c r="AI39" s="15" t="str">
        <f t="shared" si="15"/>
        <v>Turun</v>
      </c>
      <c r="AJ39" s="16">
        <f t="shared" si="16"/>
        <v>-0.55246913580246915</v>
      </c>
    </row>
    <row r="40" spans="1:36" x14ac:dyDescent="0.25">
      <c r="A40" s="8">
        <v>39</v>
      </c>
      <c r="B40" s="8" t="s">
        <v>39</v>
      </c>
      <c r="C40" s="8" t="s">
        <v>52</v>
      </c>
      <c r="D40" s="10">
        <v>112</v>
      </c>
      <c r="E40" s="8">
        <v>2024</v>
      </c>
      <c r="I40" s="3"/>
      <c r="J40" s="3"/>
      <c r="K40" s="4"/>
      <c r="L40" s="4"/>
      <c r="X40" s="15">
        <f t="shared" si="7"/>
        <v>37</v>
      </c>
      <c r="Y40" s="8">
        <f t="shared" si="13"/>
        <v>5527</v>
      </c>
      <c r="Z40" s="8">
        <f t="shared" si="2"/>
        <v>3939</v>
      </c>
      <c r="AA40" s="8" t="str">
        <f>IF(COUNTIF($Z$4:Z40, Z40) &gt; 1, "Duplikat", "")</f>
        <v/>
      </c>
      <c r="AB40" s="8">
        <f t="shared" si="3"/>
        <v>0.39362446287598679</v>
      </c>
      <c r="AC40" s="8">
        <f t="shared" si="8"/>
        <v>39</v>
      </c>
      <c r="AE40" s="8" t="s">
        <v>37</v>
      </c>
      <c r="AF40" s="15">
        <f t="shared" si="9"/>
        <v>39</v>
      </c>
      <c r="AG40" s="15" cm="1">
        <f t="array" ref="AG40">_xlfn.IFS(
  AF40&lt;=94, 145,
  AF40&lt;=98, 324,
  AF40&lt;=100, 1219
)</f>
        <v>145</v>
      </c>
      <c r="AH40" s="15" t="str">
        <f t="shared" si="14"/>
        <v>+0</v>
      </c>
      <c r="AI40" s="15" t="str">
        <f t="shared" si="15"/>
        <v>Stabil</v>
      </c>
      <c r="AJ40" s="16">
        <f t="shared" si="16"/>
        <v>0</v>
      </c>
    </row>
    <row r="41" spans="1:36" x14ac:dyDescent="0.25">
      <c r="A41" s="8">
        <v>40</v>
      </c>
      <c r="B41" s="8" t="s">
        <v>40</v>
      </c>
      <c r="C41" s="8" t="s">
        <v>52</v>
      </c>
      <c r="D41" s="10">
        <v>96</v>
      </c>
      <c r="E41" s="8">
        <v>2024</v>
      </c>
      <c r="I41" s="3"/>
      <c r="J41" s="3"/>
      <c r="K41" s="4"/>
      <c r="L41" s="4"/>
      <c r="X41" s="15">
        <f t="shared" si="7"/>
        <v>38</v>
      </c>
      <c r="Y41" s="8">
        <f t="shared" si="13"/>
        <v>3938</v>
      </c>
      <c r="Z41" s="8">
        <f t="shared" si="2"/>
        <v>6947</v>
      </c>
      <c r="AA41" s="8" t="str">
        <f>IF(COUNTIF($Z$4:Z41, Z41) &gt; 1, "Duplikat", "")</f>
        <v/>
      </c>
      <c r="AB41" s="8">
        <f t="shared" si="3"/>
        <v>0.69421405016488458</v>
      </c>
      <c r="AC41" s="8">
        <f t="shared" si="8"/>
        <v>69</v>
      </c>
      <c r="AE41" s="8" t="s">
        <v>38</v>
      </c>
      <c r="AF41" s="15">
        <f t="shared" si="9"/>
        <v>69</v>
      </c>
      <c r="AG41" s="15" cm="1">
        <f t="array" ref="AG41">_xlfn.IFS(
  AF41&lt;=94, 145,
  AF41&lt;=98, 324,
  AF41&lt;=100, 1219
)</f>
        <v>145</v>
      </c>
      <c r="AH41" s="15" t="str">
        <f t="shared" si="14"/>
        <v>+0</v>
      </c>
      <c r="AI41" s="15" t="str">
        <f t="shared" si="15"/>
        <v>Stabil</v>
      </c>
      <c r="AJ41" s="16">
        <f t="shared" si="16"/>
        <v>0</v>
      </c>
    </row>
    <row r="42" spans="1:36" x14ac:dyDescent="0.25">
      <c r="A42" s="8">
        <v>41</v>
      </c>
      <c r="B42" s="8" t="s">
        <v>41</v>
      </c>
      <c r="C42" s="8" t="s">
        <v>52</v>
      </c>
      <c r="D42" s="10">
        <v>146</v>
      </c>
      <c r="E42" s="8">
        <v>2024</v>
      </c>
      <c r="I42" s="3"/>
      <c r="J42" s="3"/>
      <c r="K42" s="4"/>
      <c r="L42" s="4"/>
      <c r="X42" s="15">
        <f t="shared" si="7"/>
        <v>39</v>
      </c>
      <c r="Y42" s="8">
        <f t="shared" si="13"/>
        <v>6946</v>
      </c>
      <c r="Z42" s="8">
        <f t="shared" si="2"/>
        <v>8048</v>
      </c>
      <c r="AA42" s="8" t="str">
        <f>IF(COUNTIF($Z$4:Z42, Z42) &gt; 1, "Duplikat", "")</f>
        <v/>
      </c>
      <c r="AB42" s="8">
        <f t="shared" si="3"/>
        <v>0.80423703407614666</v>
      </c>
      <c r="AC42" s="8">
        <f t="shared" si="8"/>
        <v>80</v>
      </c>
      <c r="AE42" s="8" t="s">
        <v>39</v>
      </c>
      <c r="AF42" s="15">
        <f t="shared" si="9"/>
        <v>80</v>
      </c>
      <c r="AG42" s="15" cm="1">
        <f t="array" ref="AG42">_xlfn.IFS(
  AF42&lt;=94, 145,
  AF42&lt;=98, 324,
  AF42&lt;=100, 1219
)</f>
        <v>145</v>
      </c>
      <c r="AH42" s="15" t="str">
        <f t="shared" si="14"/>
        <v>+0</v>
      </c>
      <c r="AI42" s="15" t="str">
        <f t="shared" si="15"/>
        <v>Stabil</v>
      </c>
      <c r="AJ42" s="16">
        <f t="shared" si="16"/>
        <v>0</v>
      </c>
    </row>
    <row r="43" spans="1:36" x14ac:dyDescent="0.25">
      <c r="A43" s="8">
        <v>42</v>
      </c>
      <c r="B43" s="8" t="s">
        <v>42</v>
      </c>
      <c r="C43" s="8" t="s">
        <v>52</v>
      </c>
      <c r="D43" s="10">
        <v>125</v>
      </c>
      <c r="E43" s="8">
        <v>2024</v>
      </c>
      <c r="I43" s="3"/>
      <c r="J43" s="3"/>
      <c r="K43" s="4"/>
      <c r="L43" s="4"/>
      <c r="X43" s="15">
        <f t="shared" si="7"/>
        <v>40</v>
      </c>
      <c r="Y43" s="8">
        <f t="shared" si="13"/>
        <v>8047</v>
      </c>
      <c r="Z43" s="8">
        <f t="shared" si="2"/>
        <v>6751</v>
      </c>
      <c r="AA43" s="8" t="str">
        <f>IF(COUNTIF($Z$4:Z43, Z43) &gt; 1, "Duplikat", "")</f>
        <v/>
      </c>
      <c r="AB43" s="8">
        <f t="shared" si="3"/>
        <v>0.67462776056760265</v>
      </c>
      <c r="AC43" s="8">
        <f t="shared" si="8"/>
        <v>67</v>
      </c>
      <c r="AE43" s="8" t="s">
        <v>40</v>
      </c>
      <c r="AF43" s="15">
        <f t="shared" si="9"/>
        <v>67</v>
      </c>
      <c r="AG43" s="15" cm="1">
        <f t="array" ref="AG43">_xlfn.IFS(
  AF43&lt;=94, 145,
  AF43&lt;=98, 324,
  AF43&lt;=100, 1219
)</f>
        <v>145</v>
      </c>
      <c r="AH43" s="15" t="str">
        <f t="shared" si="14"/>
        <v>+0</v>
      </c>
      <c r="AI43" s="15" t="str">
        <f t="shared" si="15"/>
        <v>Stabil</v>
      </c>
      <c r="AJ43" s="16">
        <f t="shared" si="16"/>
        <v>0</v>
      </c>
    </row>
    <row r="44" spans="1:36" x14ac:dyDescent="0.25">
      <c r="A44" s="8">
        <v>43</v>
      </c>
      <c r="B44" s="8" t="s">
        <v>43</v>
      </c>
      <c r="C44" s="8" t="s">
        <v>52</v>
      </c>
      <c r="D44" s="10">
        <v>143</v>
      </c>
      <c r="E44" s="8">
        <v>2024</v>
      </c>
      <c r="I44" s="3"/>
      <c r="J44" s="3"/>
      <c r="K44" s="4"/>
      <c r="L44" s="4"/>
      <c r="X44" s="15">
        <f t="shared" si="7"/>
        <v>41</v>
      </c>
      <c r="Y44" s="8">
        <f t="shared" si="13"/>
        <v>6750</v>
      </c>
      <c r="Z44" s="8">
        <f t="shared" si="2"/>
        <v>4716</v>
      </c>
      <c r="AA44" s="8" t="str">
        <f>IF(COUNTIF($Z$4:Z44, Z44) &gt; 1, "Duplikat", "")</f>
        <v/>
      </c>
      <c r="AB44" s="8">
        <f t="shared" si="3"/>
        <v>0.47127011092235438</v>
      </c>
      <c r="AC44" s="8">
        <f t="shared" si="8"/>
        <v>47</v>
      </c>
      <c r="AE44" s="8" t="s">
        <v>41</v>
      </c>
      <c r="AF44" s="15">
        <f t="shared" si="9"/>
        <v>47</v>
      </c>
      <c r="AG44" s="15" cm="1">
        <f t="array" ref="AG44">_xlfn.IFS(
  AF44&lt;=94, 145,
  AF44&lt;=98, 324,
  AF44&lt;=100, 1219
)</f>
        <v>145</v>
      </c>
      <c r="AH44" s="15" t="str">
        <f t="shared" si="14"/>
        <v>+0</v>
      </c>
      <c r="AI44" s="15" t="str">
        <f t="shared" si="15"/>
        <v>Stabil</v>
      </c>
      <c r="AJ44" s="16">
        <f t="shared" si="16"/>
        <v>0</v>
      </c>
    </row>
    <row r="45" spans="1:36" x14ac:dyDescent="0.25">
      <c r="A45" s="8">
        <v>44</v>
      </c>
      <c r="B45" s="8" t="s">
        <v>44</v>
      </c>
      <c r="C45" s="8" t="s">
        <v>52</v>
      </c>
      <c r="D45" s="10">
        <v>155</v>
      </c>
      <c r="E45" s="8">
        <v>2024</v>
      </c>
      <c r="X45" s="15">
        <f t="shared" si="7"/>
        <v>42</v>
      </c>
      <c r="Y45" s="8">
        <f t="shared" si="13"/>
        <v>4715</v>
      </c>
      <c r="Z45" s="8">
        <f t="shared" si="2"/>
        <v>142</v>
      </c>
      <c r="AA45" s="8" t="str">
        <f>IF(COUNTIF($Z$4:Z45, Z45) &gt; 1, "Duplikat", "")</f>
        <v/>
      </c>
      <c r="AB45" s="8">
        <f t="shared" si="3"/>
        <v>1.4190066953132806E-2</v>
      </c>
      <c r="AC45" s="8">
        <f t="shared" si="8"/>
        <v>1</v>
      </c>
      <c r="AE45" s="8" t="s">
        <v>42</v>
      </c>
      <c r="AF45" s="15">
        <f t="shared" si="9"/>
        <v>1</v>
      </c>
      <c r="AG45" s="15" cm="1">
        <f t="array" ref="AG45">_xlfn.IFS(
  AF45&lt;=94, 145,
  AF45&lt;=98, 324,
  AF45&lt;=100, 1219
)</f>
        <v>145</v>
      </c>
      <c r="AH45" s="15" t="str">
        <f t="shared" si="14"/>
        <v>+0</v>
      </c>
      <c r="AI45" s="15" t="str">
        <f t="shared" si="15"/>
        <v>Stabil</v>
      </c>
      <c r="AJ45" s="16">
        <f t="shared" si="16"/>
        <v>0</v>
      </c>
    </row>
    <row r="46" spans="1:36" x14ac:dyDescent="0.25">
      <c r="A46" s="8">
        <v>45</v>
      </c>
      <c r="B46" s="8" t="s">
        <v>45</v>
      </c>
      <c r="C46" s="8" t="s">
        <v>52</v>
      </c>
      <c r="D46" s="10">
        <v>135</v>
      </c>
      <c r="E46" s="8">
        <v>2024</v>
      </c>
      <c r="X46" s="15">
        <f t="shared" si="7"/>
        <v>43</v>
      </c>
      <c r="Y46" s="8">
        <f t="shared" si="13"/>
        <v>141</v>
      </c>
      <c r="Z46" s="8">
        <f t="shared" si="2"/>
        <v>2440</v>
      </c>
      <c r="AA46" s="8" t="str">
        <f>IF(COUNTIF($Z$4:Z46, Z46) &gt; 1, "Duplikat", "")</f>
        <v/>
      </c>
      <c r="AB46" s="8">
        <f t="shared" si="3"/>
        <v>0.24382931947636655</v>
      </c>
      <c r="AC46" s="8">
        <f t="shared" si="8"/>
        <v>24</v>
      </c>
      <c r="AE46" s="8" t="s">
        <v>43</v>
      </c>
      <c r="AF46" s="15">
        <f t="shared" si="9"/>
        <v>24</v>
      </c>
      <c r="AG46" s="15" cm="1">
        <f t="array" ref="AG46">_xlfn.IFS(
  AF46&lt;=94, 145,
  AF46&lt;=98, 324,
  AF46&lt;=100, 1219
)</f>
        <v>145</v>
      </c>
      <c r="AH46" s="15" t="str">
        <f t="shared" si="14"/>
        <v>+0</v>
      </c>
      <c r="AI46" s="15" t="str">
        <f t="shared" si="15"/>
        <v>Stabil</v>
      </c>
      <c r="AJ46" s="16">
        <f t="shared" si="16"/>
        <v>0</v>
      </c>
    </row>
    <row r="47" spans="1:36" x14ac:dyDescent="0.25">
      <c r="A47" s="8">
        <v>46</v>
      </c>
      <c r="B47" s="8" t="s">
        <v>46</v>
      </c>
      <c r="C47" s="8" t="s">
        <v>52</v>
      </c>
      <c r="D47" s="10">
        <v>147</v>
      </c>
      <c r="E47" s="8">
        <v>2024</v>
      </c>
      <c r="X47" s="15">
        <f t="shared" si="7"/>
        <v>44</v>
      </c>
      <c r="Y47" s="8">
        <f t="shared" si="13"/>
        <v>2439</v>
      </c>
      <c r="Z47" s="8">
        <f t="shared" si="2"/>
        <v>1478</v>
      </c>
      <c r="AA47" s="8" t="str">
        <f>IF(COUNTIF($Z$4:Z47, Z47) &gt; 1, "Duplikat", "")</f>
        <v/>
      </c>
      <c r="AB47" s="8">
        <f t="shared" si="3"/>
        <v>0.14769661237134007</v>
      </c>
      <c r="AC47" s="8">
        <f t="shared" si="8"/>
        <v>15</v>
      </c>
      <c r="AE47" s="8" t="s">
        <v>44</v>
      </c>
      <c r="AF47" s="15">
        <f t="shared" si="9"/>
        <v>15</v>
      </c>
      <c r="AG47" s="15" cm="1">
        <f t="array" ref="AG47">_xlfn.IFS(
  AF47&lt;=94, 145,
  AF47&lt;=98, 324,
  AF47&lt;=100, 1219
)</f>
        <v>145</v>
      </c>
      <c r="AH47" s="15" t="str">
        <f t="shared" si="14"/>
        <v>+0</v>
      </c>
      <c r="AI47" s="15" t="str">
        <f t="shared" si="15"/>
        <v>Stabil</v>
      </c>
      <c r="AJ47" s="16">
        <f t="shared" si="16"/>
        <v>0</v>
      </c>
    </row>
    <row r="48" spans="1:36" x14ac:dyDescent="0.25">
      <c r="A48" s="8">
        <v>47</v>
      </c>
      <c r="B48" s="8" t="s">
        <v>47</v>
      </c>
      <c r="C48" s="8" t="s">
        <v>52</v>
      </c>
      <c r="D48" s="10">
        <v>148</v>
      </c>
      <c r="E48" s="8">
        <v>2024</v>
      </c>
      <c r="X48" s="15">
        <f t="shared" si="7"/>
        <v>45</v>
      </c>
      <c r="Y48" s="8">
        <f t="shared" si="13"/>
        <v>1477</v>
      </c>
      <c r="Z48" s="8">
        <f t="shared" si="2"/>
        <v>5138</v>
      </c>
      <c r="AA48" s="8" t="str">
        <f>IF(COUNTIF($Z$4:Z48, Z48) &gt; 1, "Duplikat", "")</f>
        <v/>
      </c>
      <c r="AB48" s="8">
        <f t="shared" si="3"/>
        <v>0.51344059158588984</v>
      </c>
      <c r="AC48" s="8">
        <f t="shared" si="8"/>
        <v>51</v>
      </c>
      <c r="AE48" s="8" t="s">
        <v>45</v>
      </c>
      <c r="AF48" s="15">
        <f t="shared" si="9"/>
        <v>51</v>
      </c>
      <c r="AG48" s="15" cm="1">
        <f t="array" ref="AG48">_xlfn.IFS(
  AF48&lt;=94, 145,
  AF48&lt;=98, 324,
  AF48&lt;=100, 1219
)</f>
        <v>145</v>
      </c>
      <c r="AH48" s="15" t="str">
        <f t="shared" si="14"/>
        <v>+0</v>
      </c>
      <c r="AI48" s="15" t="str">
        <f t="shared" si="15"/>
        <v>Stabil</v>
      </c>
      <c r="AJ48" s="16">
        <f t="shared" si="16"/>
        <v>0</v>
      </c>
    </row>
    <row r="49" spans="1:36" x14ac:dyDescent="0.25">
      <c r="A49" s="8">
        <v>48</v>
      </c>
      <c r="B49" s="8" t="s">
        <v>48</v>
      </c>
      <c r="C49" s="8" t="s">
        <v>52</v>
      </c>
      <c r="D49" s="10">
        <v>133</v>
      </c>
      <c r="E49" s="8">
        <v>2024</v>
      </c>
      <c r="X49" s="15">
        <f t="shared" si="7"/>
        <v>46</v>
      </c>
      <c r="Y49" s="8">
        <f t="shared" si="13"/>
        <v>5137</v>
      </c>
      <c r="Z49" s="8">
        <f t="shared" si="2"/>
        <v>7316</v>
      </c>
      <c r="AA49" s="8" t="str">
        <f>IF(COUNTIF($Z$4:Z49, Z49) &gt; 1, "Duplikat", "")</f>
        <v/>
      </c>
      <c r="AB49" s="8">
        <f t="shared" si="3"/>
        <v>0.73108823823323676</v>
      </c>
      <c r="AC49" s="8">
        <f t="shared" si="8"/>
        <v>73</v>
      </c>
      <c r="AE49" s="8" t="s">
        <v>46</v>
      </c>
      <c r="AF49" s="15">
        <f t="shared" si="9"/>
        <v>73</v>
      </c>
      <c r="AG49" s="15" cm="1">
        <f t="array" ref="AG49">_xlfn.IFS(
  AF49&lt;=94, 145,
  AF49&lt;=98, 324,
  AF49&lt;=100, 1219
)</f>
        <v>145</v>
      </c>
      <c r="AH49" s="15" t="str">
        <f t="shared" si="14"/>
        <v>+0</v>
      </c>
      <c r="AI49" s="15" t="str">
        <f t="shared" si="15"/>
        <v>Stabil</v>
      </c>
      <c r="AJ49" s="16">
        <f t="shared" si="16"/>
        <v>0</v>
      </c>
    </row>
    <row r="50" spans="1:36" x14ac:dyDescent="0.25">
      <c r="X50" s="15">
        <f t="shared" si="7"/>
        <v>47</v>
      </c>
      <c r="Y50" s="8">
        <f t="shared" si="13"/>
        <v>7315</v>
      </c>
      <c r="Z50" s="8">
        <f t="shared" si="2"/>
        <v>4314</v>
      </c>
      <c r="AA50" s="8" t="str">
        <f>IF(COUNTIF($Z$4:Z50, Z50) &gt; 1, "Duplikat", "")</f>
        <v/>
      </c>
      <c r="AB50" s="8">
        <f t="shared" si="3"/>
        <v>0.43109823123813329</v>
      </c>
      <c r="AC50" s="8">
        <f t="shared" si="8"/>
        <v>43</v>
      </c>
      <c r="AE50" s="8" t="s">
        <v>47</v>
      </c>
      <c r="AF50" s="15">
        <f t="shared" si="9"/>
        <v>43</v>
      </c>
      <c r="AG50" s="15" cm="1">
        <f t="array" ref="AG50">_xlfn.IFS(
  AF50&lt;=94, 145,
  AF50&lt;=98, 324,
  AF50&lt;=100, 1219
)</f>
        <v>145</v>
      </c>
      <c r="AH50" s="15" t="str">
        <f t="shared" si="14"/>
        <v>+0</v>
      </c>
      <c r="AI50" s="15" t="str">
        <f t="shared" si="15"/>
        <v>Stabil</v>
      </c>
      <c r="AJ50" s="16">
        <f t="shared" si="16"/>
        <v>0</v>
      </c>
    </row>
    <row r="51" spans="1:36" x14ac:dyDescent="0.25">
      <c r="X51" s="15">
        <f t="shared" si="7"/>
        <v>48</v>
      </c>
      <c r="Y51" s="8">
        <f t="shared" si="13"/>
        <v>4313</v>
      </c>
      <c r="Z51" s="8">
        <f t="shared" si="2"/>
        <v>3315</v>
      </c>
      <c r="AA51" s="8" t="str">
        <f>IF(COUNTIF($Z$4:Z51, Z51) &gt; 1, "Duplikat", "")</f>
        <v/>
      </c>
      <c r="AB51" s="8">
        <f t="shared" si="3"/>
        <v>0.33126811232137504</v>
      </c>
      <c r="AC51" s="8">
        <f t="shared" si="8"/>
        <v>33</v>
      </c>
      <c r="AE51" s="8" t="s">
        <v>48</v>
      </c>
      <c r="AF51" s="15">
        <f>AC51</f>
        <v>33</v>
      </c>
      <c r="AG51" s="15" cm="1">
        <f t="array" ref="AG51">_xlfn.IFS(
  AF51&lt;=94, 145,
  AF51&lt;=98, 324,
  AF51&lt;=100, 1219
)</f>
        <v>145</v>
      </c>
      <c r="AH51" s="15" t="str">
        <f t="shared" si="14"/>
        <v>+0</v>
      </c>
      <c r="AI51" s="15" t="str">
        <f t="shared" si="15"/>
        <v>Stabil</v>
      </c>
      <c r="AJ51" s="16">
        <f t="shared" si="16"/>
        <v>0</v>
      </c>
    </row>
  </sheetData>
  <mergeCells count="8">
    <mergeCell ref="N11:S11"/>
    <mergeCell ref="R3:S3"/>
    <mergeCell ref="U2:V2"/>
    <mergeCell ref="X2:AC2"/>
    <mergeCell ref="AE2:AJ2"/>
    <mergeCell ref="J2:S2"/>
    <mergeCell ref="J11:L11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AJ51"/>
  <sheetViews>
    <sheetView zoomScale="63" zoomScaleNormal="85" workbookViewId="0">
      <selection activeCell="G1" sqref="G1:G1048576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6" max="6" width="9.140625" customWidth="1"/>
    <col min="7" max="7" width="14.140625" bestFit="1" customWidth="1"/>
    <col min="8" max="8" width="4.85546875" bestFit="1" customWidth="1"/>
    <col min="9" max="9" width="11.140625" bestFit="1" customWidth="1"/>
    <col min="10" max="10" width="4.42578125" bestFit="1" customWidth="1"/>
    <col min="11" max="11" width="4.7109375" customWidth="1"/>
    <col min="12" max="12" width="4.5703125" customWidth="1"/>
    <col min="13" max="13" width="11.140625" bestFit="1" customWidth="1"/>
    <col min="14" max="16" width="14.140625" bestFit="1" customWidth="1"/>
    <col min="21" max="21" width="9.5703125" bestFit="1" customWidth="1"/>
    <col min="23" max="23" width="3.140625" bestFit="1" customWidth="1"/>
    <col min="24" max="24" width="5.85546875" customWidth="1"/>
    <col min="25" max="25" width="5.140625" bestFit="1" customWidth="1"/>
    <col min="26" max="26" width="25.42578125" bestFit="1" customWidth="1"/>
    <col min="27" max="28" width="15.42578125" bestFit="1" customWidth="1"/>
    <col min="29" max="29" width="9.85546875" bestFit="1" customWidth="1"/>
    <col min="30" max="32" width="10.5703125" bestFit="1" customWidth="1"/>
    <col min="33" max="33" width="30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53</v>
      </c>
      <c r="D2" s="10">
        <v>41</v>
      </c>
      <c r="E2" s="8">
        <v>2021</v>
      </c>
      <c r="G2" s="2" t="s">
        <v>58</v>
      </c>
      <c r="H2" s="10">
        <f>MAX(D2:D49)</f>
        <v>265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90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53</v>
      </c>
      <c r="D3" s="10">
        <v>61</v>
      </c>
      <c r="E3" s="8">
        <v>2021</v>
      </c>
      <c r="G3" s="2" t="s">
        <v>59</v>
      </c>
      <c r="H3" s="10">
        <f>MIN(D2:D49)</f>
        <v>41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2" t="s">
        <v>92</v>
      </c>
      <c r="R3" s="28" t="s">
        <v>64</v>
      </c>
      <c r="S3" s="28"/>
      <c r="U3" s="9" t="s">
        <v>66</v>
      </c>
      <c r="V3" s="18">
        <v>30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53</v>
      </c>
      <c r="D4" s="10">
        <v>59</v>
      </c>
      <c r="E4" s="8">
        <v>2021</v>
      </c>
      <c r="G4" s="2" t="s">
        <v>60</v>
      </c>
      <c r="H4" s="10">
        <f>H2-H3</f>
        <v>224</v>
      </c>
      <c r="I4" s="4"/>
      <c r="J4" s="13">
        <v>1</v>
      </c>
      <c r="K4" s="10">
        <f>H3</f>
        <v>41</v>
      </c>
      <c r="L4" s="10">
        <f t="shared" ref="L4:L10" si="0">K4+$H$6</f>
        <v>73</v>
      </c>
      <c r="M4" s="10">
        <f>COUNTIFS($D$2:$D$49, "&gt;=" &amp; K4, $D$2:$D$49, "&lt;=" &amp; L4)</f>
        <v>31</v>
      </c>
      <c r="N4" s="8">
        <f>SUM(K4:L4)/2</f>
        <v>57</v>
      </c>
      <c r="O4" s="14">
        <f t="shared" ref="O4:O10" si="1">M4/SUM($M$4:$M$10)</f>
        <v>0.64583333333333337</v>
      </c>
      <c r="P4" s="14">
        <f>O4</f>
        <v>0.64583333333333337</v>
      </c>
      <c r="Q4" s="8">
        <f>ROUND(P4*100,0)</f>
        <v>65</v>
      </c>
      <c r="R4" s="10">
        <v>1</v>
      </c>
      <c r="S4" s="10">
        <f>Q4</f>
        <v>65</v>
      </c>
      <c r="U4" s="9" t="s">
        <v>67</v>
      </c>
      <c r="V4" s="18">
        <v>31</v>
      </c>
      <c r="X4" s="15">
        <f>ROW() - 3</f>
        <v>1</v>
      </c>
      <c r="Y4" s="8">
        <f>V6 - 1</f>
        <v>2003</v>
      </c>
      <c r="Z4" s="8">
        <f t="shared" ref="Z4:Z51" si="2">MOD($V$3 * Y4 + $V$4, $V$5)</f>
        <v>6115</v>
      </c>
      <c r="AA4" s="8" t="str">
        <f>IF(COUNTIF($Z$4:Z4, Z4) &gt; 1, "Duplikat", "")</f>
        <v/>
      </c>
      <c r="AB4" s="8">
        <f t="shared" ref="AB4:AB51" si="3">Z4 / $V$5</f>
        <v>0.67936895900455507</v>
      </c>
      <c r="AC4" s="8">
        <f>ROUND(AB4 * 100, 0)</f>
        <v>68</v>
      </c>
      <c r="AE4" s="8" t="s">
        <v>37</v>
      </c>
      <c r="AF4" s="15">
        <f>AC4</f>
        <v>68</v>
      </c>
      <c r="AG4" s="15" cm="1">
        <f t="array" ref="AG4">_xlfn.IFS(
  AF4&lt;=65, 57,
  AF4&lt;=96, 90,
  AF4&lt;=98, 222,
  AF4&lt;=100, 255
)</f>
        <v>90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53</v>
      </c>
      <c r="D5" s="10">
        <v>64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74</v>
      </c>
      <c r="L5" s="10">
        <f t="shared" si="0"/>
        <v>106</v>
      </c>
      <c r="M5" s="10">
        <f t="shared" ref="M5:M10" si="4">COUNTIFS($D$2:$D$49, "&gt;=" &amp; K5, $D$2:$D$49, "&lt;=" &amp; L5)</f>
        <v>15</v>
      </c>
      <c r="N5" s="8">
        <f t="shared" ref="N5:N10" si="5">SUM(K5:L5)/2</f>
        <v>90</v>
      </c>
      <c r="O5" s="14">
        <f t="shared" si="1"/>
        <v>0.3125</v>
      </c>
      <c r="P5" s="14">
        <f t="shared" ref="P5:P10" si="6">P4+O5</f>
        <v>0.95833333333333337</v>
      </c>
      <c r="Q5" s="8">
        <f t="shared" ref="Q5:Q10" si="7">ROUND(P5*100,0)</f>
        <v>96</v>
      </c>
      <c r="R5" s="10">
        <f>S4+1</f>
        <v>66</v>
      </c>
      <c r="S5" s="10">
        <f>Q5</f>
        <v>96</v>
      </c>
      <c r="U5" s="9" t="s">
        <v>68</v>
      </c>
      <c r="V5" s="15">
        <v>9001</v>
      </c>
      <c r="X5" s="15">
        <f t="shared" ref="X5:X51" si="8">ROW() - 3</f>
        <v>2</v>
      </c>
      <c r="Y5" s="8">
        <f>Z4 - 1</f>
        <v>6114</v>
      </c>
      <c r="Z5" s="8">
        <f t="shared" si="2"/>
        <v>3431</v>
      </c>
      <c r="AA5" s="8" t="str">
        <f>IF(COUNTIF($Z$4:Z5, Z5) &gt; 1, "Duplikat", "")</f>
        <v/>
      </c>
      <c r="AB5" s="8">
        <f t="shared" si="3"/>
        <v>0.38117986890345518</v>
      </c>
      <c r="AC5" s="8">
        <f t="shared" ref="AC5:AC51" si="9">ROUND(AB5 * 100, 0)</f>
        <v>38</v>
      </c>
      <c r="AE5" s="8" t="s">
        <v>38</v>
      </c>
      <c r="AF5" s="15">
        <f t="shared" ref="AF5:AF50" si="10">AC5</f>
        <v>38</v>
      </c>
      <c r="AG5" s="15" cm="1">
        <f t="array" ref="AG5">_xlfn.IFS(
  AF5&lt;=65, 57,
  AF5&lt;=96, 90,
  AF5&lt;=98, 222,
  AF5&lt;=100, 255
)</f>
        <v>57</v>
      </c>
      <c r="AH5" s="15">
        <f>IF(AG5 - AG4&gt;= 0, "+" &amp; (AG5 - AG4), AG5 - AG4)</f>
        <v>-33</v>
      </c>
      <c r="AI5" s="15" t="str">
        <f>IF(AG5&gt;AG4,"Naik",IF(AG5&lt;AG4,"Turun","Stabil"))</f>
        <v>Turun</v>
      </c>
      <c r="AJ5" s="16">
        <f>IF(AG5&lt;&gt;0,(AG5-AG4)/AG4,0)</f>
        <v>-0.36666666666666664</v>
      </c>
    </row>
    <row r="6" spans="1:36" x14ac:dyDescent="0.25">
      <c r="A6" s="8">
        <v>5</v>
      </c>
      <c r="B6" s="8" t="s">
        <v>41</v>
      </c>
      <c r="C6" s="8" t="s">
        <v>53</v>
      </c>
      <c r="D6" s="10">
        <v>57</v>
      </c>
      <c r="E6" s="8">
        <v>2021</v>
      </c>
      <c r="G6" s="2" t="s">
        <v>62</v>
      </c>
      <c r="H6" s="8">
        <f>ROUND(H4/H5, 0)</f>
        <v>32</v>
      </c>
      <c r="I6" s="4"/>
      <c r="J6" s="13">
        <f t="shared" ref="J6:J10" si="11">J5+1</f>
        <v>3</v>
      </c>
      <c r="K6" s="10">
        <f t="shared" ref="K6:K10" si="12">L5+1</f>
        <v>107</v>
      </c>
      <c r="L6" s="10">
        <f t="shared" si="0"/>
        <v>139</v>
      </c>
      <c r="M6" s="10">
        <f t="shared" si="4"/>
        <v>0</v>
      </c>
      <c r="N6" s="8">
        <f t="shared" si="5"/>
        <v>123</v>
      </c>
      <c r="O6" s="14">
        <f t="shared" si="1"/>
        <v>0</v>
      </c>
      <c r="P6" s="14">
        <f t="shared" si="6"/>
        <v>0.95833333333333337</v>
      </c>
      <c r="Q6" s="8">
        <f t="shared" si="7"/>
        <v>96</v>
      </c>
      <c r="R6" s="10"/>
      <c r="S6" s="10"/>
      <c r="U6" s="9" t="s">
        <v>69</v>
      </c>
      <c r="V6" s="19">
        <v>2004</v>
      </c>
      <c r="X6" s="15">
        <f t="shared" si="8"/>
        <v>3</v>
      </c>
      <c r="Y6" s="8">
        <f t="shared" ref="Y6:Y51" si="13">Z5 - 1</f>
        <v>3430</v>
      </c>
      <c r="Z6" s="8">
        <f t="shared" si="2"/>
        <v>3920</v>
      </c>
      <c r="AA6" s="8" t="str">
        <f>IF(COUNTIF($Z$4:Z6, Z6) &gt; 1, "Duplikat", "")</f>
        <v/>
      </c>
      <c r="AB6" s="8">
        <f t="shared" si="3"/>
        <v>0.43550716587045885</v>
      </c>
      <c r="AC6" s="8">
        <f t="shared" si="9"/>
        <v>44</v>
      </c>
      <c r="AE6" s="8" t="s">
        <v>39</v>
      </c>
      <c r="AF6" s="15">
        <f t="shared" si="10"/>
        <v>44</v>
      </c>
      <c r="AG6" s="15" cm="1">
        <f t="array" ref="AG6">_xlfn.IFS(
  AF6&lt;=65, 57,
  AF6&lt;=96, 90,
  AF6&lt;=98, 222,
  AF6&lt;=100, 255
)</f>
        <v>57</v>
      </c>
      <c r="AH6" s="15" t="str">
        <f t="shared" ref="AH6:AH51" si="14">IF(AG6 - AG5&gt;= 0, "+" &amp; (AG6 - AG5), AG6 - AG5)</f>
        <v>+0</v>
      </c>
      <c r="AI6" s="15" t="str">
        <f t="shared" ref="AI6:AI51" si="15">IF(AG6&gt;AG5,"Naik",IF(AG6&lt;AG5,"Turun","Stabil"))</f>
        <v>Stabil</v>
      </c>
      <c r="AJ6" s="16">
        <f t="shared" ref="AJ6:AJ51" si="16">IF(AG6&lt;&gt;0,(AG6-AG5)/AG5,0)</f>
        <v>0</v>
      </c>
    </row>
    <row r="7" spans="1:36" x14ac:dyDescent="0.25">
      <c r="A7" s="8">
        <v>6</v>
      </c>
      <c r="B7" s="8" t="s">
        <v>42</v>
      </c>
      <c r="C7" s="8" t="s">
        <v>53</v>
      </c>
      <c r="D7" s="10">
        <v>61</v>
      </c>
      <c r="E7" s="8">
        <v>2021</v>
      </c>
      <c r="I7" s="4"/>
      <c r="J7" s="13">
        <f t="shared" si="11"/>
        <v>4</v>
      </c>
      <c r="K7" s="10">
        <f t="shared" si="12"/>
        <v>140</v>
      </c>
      <c r="L7" s="10">
        <f t="shared" si="0"/>
        <v>172</v>
      </c>
      <c r="M7" s="10">
        <f t="shared" si="4"/>
        <v>0</v>
      </c>
      <c r="N7" s="8">
        <f t="shared" si="5"/>
        <v>156</v>
      </c>
      <c r="O7" s="14">
        <f t="shared" si="1"/>
        <v>0</v>
      </c>
      <c r="P7" s="14">
        <f t="shared" si="6"/>
        <v>0.95833333333333337</v>
      </c>
      <c r="Q7" s="8">
        <f t="shared" si="7"/>
        <v>96</v>
      </c>
      <c r="R7" s="10"/>
      <c r="S7" s="10"/>
      <c r="X7" s="15">
        <f t="shared" si="8"/>
        <v>4</v>
      </c>
      <c r="Y7" s="8">
        <f t="shared" si="13"/>
        <v>3919</v>
      </c>
      <c r="Z7" s="8">
        <f t="shared" si="2"/>
        <v>588</v>
      </c>
      <c r="AA7" s="8" t="str">
        <f>IF(COUNTIF($Z$4:Z7, Z7) &gt; 1, "Duplikat", "")</f>
        <v/>
      </c>
      <c r="AB7" s="8">
        <f t="shared" si="3"/>
        <v>6.5326074880568824E-2</v>
      </c>
      <c r="AC7" s="8">
        <f t="shared" si="9"/>
        <v>7</v>
      </c>
      <c r="AE7" s="8" t="s">
        <v>40</v>
      </c>
      <c r="AF7" s="15">
        <f t="shared" si="10"/>
        <v>7</v>
      </c>
      <c r="AG7" s="15" cm="1">
        <f t="array" ref="AG7">_xlfn.IFS(
  AF7&lt;=65, 57,
  AF7&lt;=96, 90,
  AF7&lt;=98, 222,
  AF7&lt;=100, 255
)</f>
        <v>57</v>
      </c>
      <c r="AH7" s="15" t="str">
        <f t="shared" si="14"/>
        <v>+0</v>
      </c>
      <c r="AI7" s="15" t="str">
        <f t="shared" si="15"/>
        <v>Stabil</v>
      </c>
      <c r="AJ7" s="16">
        <f t="shared" si="16"/>
        <v>0</v>
      </c>
    </row>
    <row r="8" spans="1:36" x14ac:dyDescent="0.25">
      <c r="A8" s="8">
        <v>7</v>
      </c>
      <c r="B8" s="8" t="s">
        <v>43</v>
      </c>
      <c r="C8" s="8" t="s">
        <v>53</v>
      </c>
      <c r="D8" s="10">
        <v>67</v>
      </c>
      <c r="E8" s="8">
        <v>2021</v>
      </c>
      <c r="I8" s="4"/>
      <c r="J8" s="13">
        <f t="shared" si="11"/>
        <v>5</v>
      </c>
      <c r="K8" s="10">
        <f t="shared" si="12"/>
        <v>173</v>
      </c>
      <c r="L8" s="10">
        <f t="shared" si="0"/>
        <v>205</v>
      </c>
      <c r="M8" s="10">
        <f>COUNTIFS($D$2:$D$49, "&gt;=" &amp; K8, $D$2:$D$49, "&lt;=" &amp; L8)</f>
        <v>0</v>
      </c>
      <c r="N8" s="8">
        <f t="shared" si="5"/>
        <v>189</v>
      </c>
      <c r="O8" s="14">
        <f t="shared" si="1"/>
        <v>0</v>
      </c>
      <c r="P8" s="14">
        <f t="shared" si="6"/>
        <v>0.95833333333333337</v>
      </c>
      <c r="Q8" s="8">
        <f t="shared" si="7"/>
        <v>96</v>
      </c>
      <c r="R8" s="10"/>
      <c r="S8" s="10"/>
      <c r="X8" s="15">
        <f t="shared" si="8"/>
        <v>5</v>
      </c>
      <c r="Y8" s="8">
        <f t="shared" si="13"/>
        <v>587</v>
      </c>
      <c r="Z8" s="8">
        <f t="shared" si="2"/>
        <v>8640</v>
      </c>
      <c r="AA8" s="8" t="str">
        <f>IF(COUNTIF($Z$4:Z8, Z8) &gt; 1, "Duplikat", "")</f>
        <v/>
      </c>
      <c r="AB8" s="8">
        <f t="shared" si="3"/>
        <v>0.95989334518386848</v>
      </c>
      <c r="AC8" s="8">
        <f t="shared" si="9"/>
        <v>96</v>
      </c>
      <c r="AE8" s="8" t="s">
        <v>41</v>
      </c>
      <c r="AF8" s="15">
        <f t="shared" si="10"/>
        <v>96</v>
      </c>
      <c r="AG8" s="15" cm="1">
        <f t="array" ref="AG8">_xlfn.IFS(
  AF8&lt;=65, 57,
  AF8&lt;=96, 90,
  AF8&lt;=98, 222,
  AF8&lt;=100, 255
)</f>
        <v>90</v>
      </c>
      <c r="AH8" s="15" t="str">
        <f t="shared" si="14"/>
        <v>+33</v>
      </c>
      <c r="AI8" s="15" t="str">
        <f t="shared" si="15"/>
        <v>Naik</v>
      </c>
      <c r="AJ8" s="16">
        <f t="shared" si="16"/>
        <v>0.57894736842105265</v>
      </c>
    </row>
    <row r="9" spans="1:36" x14ac:dyDescent="0.25">
      <c r="A9" s="8">
        <v>8</v>
      </c>
      <c r="B9" s="8" t="s">
        <v>44</v>
      </c>
      <c r="C9" s="8" t="s">
        <v>53</v>
      </c>
      <c r="D9" s="10">
        <v>46</v>
      </c>
      <c r="E9" s="8">
        <v>2021</v>
      </c>
      <c r="I9" s="4"/>
      <c r="J9" s="13">
        <f t="shared" si="11"/>
        <v>6</v>
      </c>
      <c r="K9" s="10">
        <f t="shared" si="12"/>
        <v>206</v>
      </c>
      <c r="L9" s="10">
        <f t="shared" si="0"/>
        <v>238</v>
      </c>
      <c r="M9" s="10">
        <f t="shared" si="4"/>
        <v>1</v>
      </c>
      <c r="N9" s="8">
        <f t="shared" si="5"/>
        <v>222</v>
      </c>
      <c r="O9" s="14">
        <f t="shared" si="1"/>
        <v>2.0833333333333332E-2</v>
      </c>
      <c r="P9" s="14">
        <f t="shared" si="6"/>
        <v>0.97916666666666674</v>
      </c>
      <c r="Q9" s="8">
        <f t="shared" si="7"/>
        <v>98</v>
      </c>
      <c r="R9" s="10">
        <f>S5+1</f>
        <v>97</v>
      </c>
      <c r="S9" s="10">
        <f>Q9</f>
        <v>98</v>
      </c>
      <c r="X9" s="15">
        <f t="shared" si="8"/>
        <v>6</v>
      </c>
      <c r="Y9" s="8">
        <f t="shared" si="13"/>
        <v>8639</v>
      </c>
      <c r="Z9" s="8">
        <f t="shared" si="2"/>
        <v>7173</v>
      </c>
      <c r="AA9" s="8" t="str">
        <f>IF(COUNTIF($Z$4:Z9, Z9) &gt; 1, "Duplikat", "")</f>
        <v/>
      </c>
      <c r="AB9" s="8">
        <f t="shared" si="3"/>
        <v>0.79691145428285748</v>
      </c>
      <c r="AC9" s="8">
        <f t="shared" si="9"/>
        <v>80</v>
      </c>
      <c r="AE9" s="8" t="s">
        <v>42</v>
      </c>
      <c r="AF9" s="15">
        <f t="shared" si="10"/>
        <v>80</v>
      </c>
      <c r="AG9" s="15" cm="1">
        <f t="array" ref="AG9">_xlfn.IFS(
  AF9&lt;=65, 57,
  AF9&lt;=96, 90,
  AF9&lt;=98, 222,
  AF9&lt;=100, 255
)</f>
        <v>90</v>
      </c>
      <c r="AH9" s="15" t="str">
        <f t="shared" si="14"/>
        <v>+0</v>
      </c>
      <c r="AI9" s="15" t="str">
        <f t="shared" si="15"/>
        <v>Stabil</v>
      </c>
      <c r="AJ9" s="16">
        <f t="shared" si="16"/>
        <v>0</v>
      </c>
    </row>
    <row r="10" spans="1:36" x14ac:dyDescent="0.25">
      <c r="A10" s="8">
        <v>9</v>
      </c>
      <c r="B10" s="8" t="s">
        <v>45</v>
      </c>
      <c r="C10" s="8" t="s">
        <v>53</v>
      </c>
      <c r="D10" s="10">
        <v>60</v>
      </c>
      <c r="E10" s="8">
        <v>2021</v>
      </c>
      <c r="I10" s="4"/>
      <c r="J10" s="13">
        <f t="shared" si="11"/>
        <v>7</v>
      </c>
      <c r="K10" s="10">
        <f t="shared" si="12"/>
        <v>239</v>
      </c>
      <c r="L10" s="10">
        <f t="shared" si="0"/>
        <v>271</v>
      </c>
      <c r="M10" s="10">
        <f t="shared" si="4"/>
        <v>1</v>
      </c>
      <c r="N10" s="8">
        <f t="shared" si="5"/>
        <v>255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ref="R10" si="17">S9+1</f>
        <v>99</v>
      </c>
      <c r="S10" s="10">
        <f>Q10</f>
        <v>100</v>
      </c>
      <c r="X10" s="15">
        <f t="shared" si="8"/>
        <v>7</v>
      </c>
      <c r="Y10" s="8">
        <f t="shared" si="13"/>
        <v>7172</v>
      </c>
      <c r="Z10" s="8">
        <f t="shared" si="2"/>
        <v>8168</v>
      </c>
      <c r="AA10" s="8" t="str">
        <f>IF(COUNTIF($Z$4:Z10, Z10) &gt; 1, "Duplikat", "")</f>
        <v/>
      </c>
      <c r="AB10" s="8">
        <f t="shared" si="3"/>
        <v>0.90745472725252752</v>
      </c>
      <c r="AC10" s="8">
        <f t="shared" si="9"/>
        <v>91</v>
      </c>
      <c r="AE10" s="8" t="s">
        <v>43</v>
      </c>
      <c r="AF10" s="15">
        <f t="shared" si="10"/>
        <v>91</v>
      </c>
      <c r="AG10" s="15" cm="1">
        <f t="array" ref="AG10">_xlfn.IFS(
  AF10&lt;=65, 57,
  AF10&lt;=96, 90,
  AF10&lt;=98, 222,
  AF10&lt;=100, 255
)</f>
        <v>90</v>
      </c>
      <c r="AH10" s="15" t="str">
        <f t="shared" si="14"/>
        <v>+0</v>
      </c>
      <c r="AI10" s="15" t="str">
        <f t="shared" si="15"/>
        <v>Stabil</v>
      </c>
      <c r="AJ10" s="16">
        <f t="shared" si="16"/>
        <v>0</v>
      </c>
    </row>
    <row r="11" spans="1:36" x14ac:dyDescent="0.25">
      <c r="A11" s="8">
        <v>10</v>
      </c>
      <c r="B11" s="8" t="s">
        <v>46</v>
      </c>
      <c r="C11" s="8" t="s">
        <v>53</v>
      </c>
      <c r="D11" s="10">
        <v>66</v>
      </c>
      <c r="E11" s="8">
        <v>2021</v>
      </c>
      <c r="I11" s="3"/>
      <c r="J11" s="35" t="s">
        <v>78</v>
      </c>
      <c r="K11" s="35"/>
      <c r="L11" s="35"/>
      <c r="M11" s="10">
        <f>SUM(M4:M10)</f>
        <v>48</v>
      </c>
      <c r="N11" s="32"/>
      <c r="O11" s="32"/>
      <c r="P11" s="32"/>
      <c r="Q11" s="32"/>
      <c r="R11" s="32"/>
      <c r="S11" s="32"/>
      <c r="X11" s="15">
        <f t="shared" si="8"/>
        <v>8</v>
      </c>
      <c r="Y11" s="8">
        <f t="shared" si="13"/>
        <v>8167</v>
      </c>
      <c r="Z11" s="8">
        <f t="shared" si="2"/>
        <v>2014</v>
      </c>
      <c r="AA11" s="8" t="str">
        <f>IF(COUNTIF($Z$4:Z11, Z11) &gt; 1, "Duplikat", "")</f>
        <v/>
      </c>
      <c r="AB11" s="8">
        <f t="shared" si="3"/>
        <v>0.22375291634262859</v>
      </c>
      <c r="AC11" s="8">
        <f t="shared" si="9"/>
        <v>22</v>
      </c>
      <c r="AE11" s="8" t="s">
        <v>44</v>
      </c>
      <c r="AF11" s="15">
        <f t="shared" si="10"/>
        <v>22</v>
      </c>
      <c r="AG11" s="15" cm="1">
        <f t="array" ref="AG11">_xlfn.IFS(
  AF11&lt;=65, 57,
  AF11&lt;=96, 90,
  AF11&lt;=98, 222,
  AF11&lt;=100, 255
)</f>
        <v>57</v>
      </c>
      <c r="AH11" s="15">
        <f t="shared" si="14"/>
        <v>-33</v>
      </c>
      <c r="AI11" s="15" t="str">
        <f t="shared" si="15"/>
        <v>Turun</v>
      </c>
      <c r="AJ11" s="16">
        <f t="shared" si="16"/>
        <v>-0.36666666666666664</v>
      </c>
    </row>
    <row r="12" spans="1:36" x14ac:dyDescent="0.25">
      <c r="A12" s="8">
        <v>11</v>
      </c>
      <c r="B12" s="8" t="s">
        <v>47</v>
      </c>
      <c r="C12" s="8" t="s">
        <v>53</v>
      </c>
      <c r="D12" s="10">
        <v>58</v>
      </c>
      <c r="E12" s="8">
        <v>2021</v>
      </c>
      <c r="I12" s="3"/>
      <c r="J12" s="3"/>
      <c r="K12" s="4"/>
      <c r="L12" s="4"/>
      <c r="X12" s="15">
        <f t="shared" si="8"/>
        <v>9</v>
      </c>
      <c r="Y12" s="8">
        <f t="shared" si="13"/>
        <v>2013</v>
      </c>
      <c r="Z12" s="8">
        <f t="shared" si="2"/>
        <v>6415</v>
      </c>
      <c r="AA12" s="8" t="str">
        <f>IF(COUNTIF($Z$4:Z12, Z12) &gt; 1, "Duplikat", "")</f>
        <v/>
      </c>
      <c r="AB12" s="8">
        <f t="shared" si="3"/>
        <v>0.71269858904566163</v>
      </c>
      <c r="AC12" s="8">
        <f t="shared" si="9"/>
        <v>71</v>
      </c>
      <c r="AE12" s="8" t="s">
        <v>45</v>
      </c>
      <c r="AF12" s="15">
        <f t="shared" si="10"/>
        <v>71</v>
      </c>
      <c r="AG12" s="15" cm="1">
        <f t="array" ref="AG12">_xlfn.IFS(
  AF12&lt;=65, 57,
  AF12&lt;=96, 90,
  AF12&lt;=98, 222,
  AF12&lt;=100, 255
)</f>
        <v>90</v>
      </c>
      <c r="AH12" s="15" t="str">
        <f t="shared" si="14"/>
        <v>+33</v>
      </c>
      <c r="AI12" s="15" t="str">
        <f t="shared" si="15"/>
        <v>Naik</v>
      </c>
      <c r="AJ12" s="16">
        <f t="shared" si="16"/>
        <v>0.57894736842105265</v>
      </c>
    </row>
    <row r="13" spans="1:36" x14ac:dyDescent="0.25">
      <c r="A13" s="8">
        <v>12</v>
      </c>
      <c r="B13" s="8" t="s">
        <v>48</v>
      </c>
      <c r="C13" s="8" t="s">
        <v>53</v>
      </c>
      <c r="D13" s="10">
        <v>48</v>
      </c>
      <c r="E13" s="8">
        <v>2021</v>
      </c>
      <c r="I13" s="3"/>
      <c r="J13" s="3"/>
      <c r="K13" s="4"/>
      <c r="L13" s="4"/>
      <c r="X13" s="15">
        <f t="shared" si="8"/>
        <v>10</v>
      </c>
      <c r="Y13" s="8">
        <f t="shared" si="13"/>
        <v>6414</v>
      </c>
      <c r="Z13" s="8">
        <f t="shared" si="2"/>
        <v>3430</v>
      </c>
      <c r="AA13" s="8" t="str">
        <f>IF(COUNTIF($Z$4:Z13, Z13) &gt; 1, "Duplikat", "")</f>
        <v/>
      </c>
      <c r="AB13" s="8">
        <f t="shared" si="3"/>
        <v>0.38106877013665147</v>
      </c>
      <c r="AC13" s="8">
        <f t="shared" si="9"/>
        <v>38</v>
      </c>
      <c r="AE13" s="8" t="s">
        <v>46</v>
      </c>
      <c r="AF13" s="15">
        <f t="shared" si="10"/>
        <v>38</v>
      </c>
      <c r="AG13" s="15" cm="1">
        <f t="array" ref="AG13">_xlfn.IFS(
  AF13&lt;=65, 57,
  AF13&lt;=96, 90,
  AF13&lt;=98, 222,
  AF13&lt;=100, 255
)</f>
        <v>57</v>
      </c>
      <c r="AH13" s="15">
        <f t="shared" si="14"/>
        <v>-33</v>
      </c>
      <c r="AI13" s="15" t="str">
        <f t="shared" si="15"/>
        <v>Turun</v>
      </c>
      <c r="AJ13" s="16">
        <f t="shared" si="16"/>
        <v>-0.36666666666666664</v>
      </c>
    </row>
    <row r="14" spans="1:36" x14ac:dyDescent="0.25">
      <c r="A14" s="8">
        <v>13</v>
      </c>
      <c r="B14" s="8" t="s">
        <v>37</v>
      </c>
      <c r="C14" s="8" t="s">
        <v>53</v>
      </c>
      <c r="D14" s="10">
        <v>50</v>
      </c>
      <c r="E14" s="8">
        <v>2022</v>
      </c>
      <c r="I14" s="3"/>
      <c r="J14" s="3"/>
      <c r="K14" s="4"/>
      <c r="L14" s="4"/>
      <c r="X14" s="15">
        <f t="shared" si="8"/>
        <v>11</v>
      </c>
      <c r="Y14" s="8">
        <f t="shared" si="13"/>
        <v>3429</v>
      </c>
      <c r="Z14" s="8">
        <f t="shared" si="2"/>
        <v>3890</v>
      </c>
      <c r="AA14" s="8" t="str">
        <f>IF(COUNTIF($Z$4:Z14, Z14) &gt; 1, "Duplikat", "")</f>
        <v/>
      </c>
      <c r="AB14" s="8">
        <f t="shared" si="3"/>
        <v>0.43217420286634817</v>
      </c>
      <c r="AC14" s="8">
        <f t="shared" si="9"/>
        <v>43</v>
      </c>
      <c r="AE14" s="8" t="s">
        <v>47</v>
      </c>
      <c r="AF14" s="15">
        <f t="shared" si="10"/>
        <v>43</v>
      </c>
      <c r="AG14" s="15" cm="1">
        <f t="array" ref="AG14">_xlfn.IFS(
  AF14&lt;=65, 57,
  AF14&lt;=96, 90,
  AF14&lt;=98, 222,
  AF14&lt;=100, 255
)</f>
        <v>57</v>
      </c>
      <c r="AH14" s="15" t="str">
        <f t="shared" si="14"/>
        <v>+0</v>
      </c>
      <c r="AI14" s="15" t="str">
        <f t="shared" si="15"/>
        <v>Stabil</v>
      </c>
      <c r="AJ14" s="16">
        <f t="shared" si="16"/>
        <v>0</v>
      </c>
    </row>
    <row r="15" spans="1:36" x14ac:dyDescent="0.25">
      <c r="A15" s="8">
        <v>14</v>
      </c>
      <c r="B15" s="8" t="s">
        <v>38</v>
      </c>
      <c r="C15" s="8" t="s">
        <v>53</v>
      </c>
      <c r="D15" s="10">
        <v>68</v>
      </c>
      <c r="E15" s="8">
        <v>2022</v>
      </c>
      <c r="I15" s="3"/>
      <c r="J15" s="3"/>
      <c r="K15" s="4"/>
      <c r="L15" s="4"/>
      <c r="X15" s="15">
        <f t="shared" si="8"/>
        <v>12</v>
      </c>
      <c r="Y15" s="8">
        <f t="shared" si="13"/>
        <v>3889</v>
      </c>
      <c r="Z15" s="8">
        <f t="shared" si="2"/>
        <v>8689</v>
      </c>
      <c r="AA15" s="8" t="str">
        <f>IF(COUNTIF($Z$4:Z15, Z15) &gt; 1, "Duplikat", "")</f>
        <v/>
      </c>
      <c r="AB15" s="8">
        <f t="shared" si="3"/>
        <v>0.96533718475724917</v>
      </c>
      <c r="AC15" s="8">
        <f t="shared" si="9"/>
        <v>97</v>
      </c>
      <c r="AE15" s="8" t="s">
        <v>48</v>
      </c>
      <c r="AF15" s="15">
        <f t="shared" si="10"/>
        <v>97</v>
      </c>
      <c r="AG15" s="15" cm="1">
        <f t="array" ref="AG15">_xlfn.IFS(
  AF15&lt;=65, 57,
  AF15&lt;=96, 90,
  AF15&lt;=98, 222,
  AF15&lt;=100, 255
)</f>
        <v>222</v>
      </c>
      <c r="AH15" s="15" t="str">
        <f t="shared" si="14"/>
        <v>+165</v>
      </c>
      <c r="AI15" s="15" t="str">
        <f t="shared" si="15"/>
        <v>Naik</v>
      </c>
      <c r="AJ15" s="16">
        <f t="shared" si="16"/>
        <v>2.8947368421052633</v>
      </c>
    </row>
    <row r="16" spans="1:36" x14ac:dyDescent="0.25">
      <c r="A16" s="8">
        <v>15</v>
      </c>
      <c r="B16" s="8" t="s">
        <v>39</v>
      </c>
      <c r="C16" s="8" t="s">
        <v>53</v>
      </c>
      <c r="D16" s="10">
        <v>45</v>
      </c>
      <c r="E16" s="8">
        <v>2022</v>
      </c>
      <c r="I16" s="3"/>
      <c r="J16" s="3"/>
      <c r="K16" s="4"/>
      <c r="L16" s="4"/>
      <c r="X16" s="15">
        <f t="shared" si="8"/>
        <v>13</v>
      </c>
      <c r="Y16" s="8">
        <f t="shared" si="13"/>
        <v>8688</v>
      </c>
      <c r="Z16" s="8">
        <f t="shared" si="2"/>
        <v>8643</v>
      </c>
      <c r="AA16" s="8" t="str">
        <f>IF(COUNTIF($Z$4:Z16, Z16) &gt; 1, "Duplikat", "")</f>
        <v/>
      </c>
      <c r="AB16" s="8">
        <f t="shared" si="3"/>
        <v>0.9602266414842795</v>
      </c>
      <c r="AC16" s="8">
        <f t="shared" si="9"/>
        <v>96</v>
      </c>
      <c r="AE16" s="8" t="s">
        <v>37</v>
      </c>
      <c r="AF16" s="15">
        <f t="shared" si="10"/>
        <v>96</v>
      </c>
      <c r="AG16" s="15" cm="1">
        <f t="array" ref="AG16">_xlfn.IFS(
  AF16&lt;=65, 57,
  AF16&lt;=96, 90,
  AF16&lt;=98, 222,
  AF16&lt;=100, 255
)</f>
        <v>90</v>
      </c>
      <c r="AH16" s="15">
        <f t="shared" si="14"/>
        <v>-132</v>
      </c>
      <c r="AI16" s="15" t="str">
        <f t="shared" si="15"/>
        <v>Turun</v>
      </c>
      <c r="AJ16" s="16">
        <f t="shared" si="16"/>
        <v>-0.59459459459459463</v>
      </c>
    </row>
    <row r="17" spans="1:36" x14ac:dyDescent="0.25">
      <c r="A17" s="8">
        <v>16</v>
      </c>
      <c r="B17" s="8" t="s">
        <v>40</v>
      </c>
      <c r="C17" s="8" t="s">
        <v>53</v>
      </c>
      <c r="D17" s="10">
        <v>49</v>
      </c>
      <c r="E17" s="8">
        <v>2022</v>
      </c>
      <c r="I17" s="3"/>
      <c r="J17" s="3"/>
      <c r="K17" s="4"/>
      <c r="L17" s="4"/>
      <c r="X17" s="15">
        <f t="shared" si="8"/>
        <v>14</v>
      </c>
      <c r="Y17" s="8">
        <f t="shared" si="13"/>
        <v>8642</v>
      </c>
      <c r="Z17" s="8">
        <f t="shared" si="2"/>
        <v>7263</v>
      </c>
      <c r="AA17" s="8" t="str">
        <f>IF(COUNTIF($Z$4:Z17, Z17) &gt; 1, "Duplikat", "")</f>
        <v/>
      </c>
      <c r="AB17" s="8">
        <f t="shared" si="3"/>
        <v>0.8069103432951894</v>
      </c>
      <c r="AC17" s="8">
        <f t="shared" si="9"/>
        <v>81</v>
      </c>
      <c r="AE17" s="8" t="s">
        <v>38</v>
      </c>
      <c r="AF17" s="15">
        <f t="shared" si="10"/>
        <v>81</v>
      </c>
      <c r="AG17" s="15" cm="1">
        <f t="array" ref="AG17">_xlfn.IFS(
  AF17&lt;=65, 57,
  AF17&lt;=96, 90,
  AF17&lt;=98, 222,
  AF17&lt;=100, 255
)</f>
        <v>90</v>
      </c>
      <c r="AH17" s="15" t="str">
        <f t="shared" si="14"/>
        <v>+0</v>
      </c>
      <c r="AI17" s="15" t="str">
        <f t="shared" si="15"/>
        <v>Stabil</v>
      </c>
      <c r="AJ17" s="16">
        <f t="shared" si="16"/>
        <v>0</v>
      </c>
    </row>
    <row r="18" spans="1:36" x14ac:dyDescent="0.25">
      <c r="A18" s="8">
        <v>17</v>
      </c>
      <c r="B18" s="8" t="s">
        <v>41</v>
      </c>
      <c r="C18" s="8" t="s">
        <v>53</v>
      </c>
      <c r="D18" s="10">
        <v>48</v>
      </c>
      <c r="E18" s="8">
        <v>2022</v>
      </c>
      <c r="I18" s="3"/>
      <c r="J18" s="3"/>
      <c r="K18" s="4"/>
      <c r="L18" s="4"/>
      <c r="X18" s="15">
        <f t="shared" si="8"/>
        <v>15</v>
      </c>
      <c r="Y18" s="8">
        <f t="shared" si="13"/>
        <v>7262</v>
      </c>
      <c r="Z18" s="8">
        <f t="shared" si="2"/>
        <v>1867</v>
      </c>
      <c r="AA18" s="8" t="str">
        <f>IF(COUNTIF($Z$4:Z18, Z18) &gt; 1, "Duplikat", "")</f>
        <v/>
      </c>
      <c r="AB18" s="8">
        <f t="shared" si="3"/>
        <v>0.2074213976224864</v>
      </c>
      <c r="AC18" s="8">
        <f t="shared" si="9"/>
        <v>21</v>
      </c>
      <c r="AE18" s="8" t="s">
        <v>39</v>
      </c>
      <c r="AF18" s="15">
        <f t="shared" si="10"/>
        <v>21</v>
      </c>
      <c r="AG18" s="15" cm="1">
        <f t="array" ref="AG18">_xlfn.IFS(
  AF18&lt;=65, 57,
  AF18&lt;=96, 90,
  AF18&lt;=98, 222,
  AF18&lt;=100, 255
)</f>
        <v>57</v>
      </c>
      <c r="AH18" s="15">
        <f t="shared" si="14"/>
        <v>-33</v>
      </c>
      <c r="AI18" s="15" t="str">
        <f t="shared" si="15"/>
        <v>Turun</v>
      </c>
      <c r="AJ18" s="16">
        <f t="shared" si="16"/>
        <v>-0.36666666666666664</v>
      </c>
    </row>
    <row r="19" spans="1:36" x14ac:dyDescent="0.25">
      <c r="A19" s="8">
        <v>18</v>
      </c>
      <c r="B19" s="8" t="s">
        <v>42</v>
      </c>
      <c r="C19" s="8" t="s">
        <v>53</v>
      </c>
      <c r="D19" s="10">
        <v>59</v>
      </c>
      <c r="E19" s="8">
        <v>2022</v>
      </c>
      <c r="I19" s="3"/>
      <c r="J19" s="3"/>
      <c r="K19" s="4"/>
      <c r="L19" s="4"/>
      <c r="X19" s="15">
        <f t="shared" si="8"/>
        <v>16</v>
      </c>
      <c r="Y19" s="8">
        <f t="shared" si="13"/>
        <v>1866</v>
      </c>
      <c r="Z19" s="8">
        <f t="shared" si="2"/>
        <v>2005</v>
      </c>
      <c r="AA19" s="8" t="str">
        <f>IF(COUNTIF($Z$4:Z19, Z19) &gt; 1, "Duplikat", "")</f>
        <v/>
      </c>
      <c r="AB19" s="8">
        <f t="shared" si="3"/>
        <v>0.22275302744139541</v>
      </c>
      <c r="AC19" s="8">
        <f t="shared" si="9"/>
        <v>22</v>
      </c>
      <c r="AE19" s="8" t="s">
        <v>40</v>
      </c>
      <c r="AF19" s="15">
        <f t="shared" si="10"/>
        <v>22</v>
      </c>
      <c r="AG19" s="15" cm="1">
        <f t="array" ref="AG19">_xlfn.IFS(
  AF19&lt;=65, 57,
  AF19&lt;=96, 90,
  AF19&lt;=98, 222,
  AF19&lt;=100, 255
)</f>
        <v>57</v>
      </c>
      <c r="AH19" s="15" t="str">
        <f t="shared" si="14"/>
        <v>+0</v>
      </c>
      <c r="AI19" s="15" t="str">
        <f t="shared" si="15"/>
        <v>Stabil</v>
      </c>
      <c r="AJ19" s="16">
        <f t="shared" si="16"/>
        <v>0</v>
      </c>
    </row>
    <row r="20" spans="1:36" x14ac:dyDescent="0.25">
      <c r="A20" s="8">
        <v>19</v>
      </c>
      <c r="B20" s="8" t="s">
        <v>43</v>
      </c>
      <c r="C20" s="8" t="s">
        <v>53</v>
      </c>
      <c r="D20" s="10">
        <v>55</v>
      </c>
      <c r="E20" s="8">
        <v>2022</v>
      </c>
      <c r="I20" s="3"/>
      <c r="J20" s="3"/>
      <c r="K20" s="4"/>
      <c r="L20" s="4"/>
      <c r="X20" s="15">
        <f t="shared" si="8"/>
        <v>17</v>
      </c>
      <c r="Y20" s="8">
        <f t="shared" si="13"/>
        <v>2004</v>
      </c>
      <c r="Z20" s="8">
        <f t="shared" si="2"/>
        <v>6145</v>
      </c>
      <c r="AA20" s="8" t="str">
        <f>IF(COUNTIF($Z$4:Z20, Z20) &gt; 1, "Duplikat", "")</f>
        <v/>
      </c>
      <c r="AB20" s="8">
        <f t="shared" si="3"/>
        <v>0.68270192200866575</v>
      </c>
      <c r="AC20" s="8">
        <f t="shared" si="9"/>
        <v>68</v>
      </c>
      <c r="AE20" s="8" t="s">
        <v>41</v>
      </c>
      <c r="AF20" s="15">
        <f t="shared" si="10"/>
        <v>68</v>
      </c>
      <c r="AG20" s="15" cm="1">
        <f t="array" ref="AG20">_xlfn.IFS(
  AF20&lt;=65, 57,
  AF20&lt;=96, 90,
  AF20&lt;=98, 222,
  AF20&lt;=100, 255
)</f>
        <v>90</v>
      </c>
      <c r="AH20" s="15" t="str">
        <f t="shared" si="14"/>
        <v>+33</v>
      </c>
      <c r="AI20" s="15" t="str">
        <f t="shared" si="15"/>
        <v>Naik</v>
      </c>
      <c r="AJ20" s="16">
        <f t="shared" si="16"/>
        <v>0.57894736842105265</v>
      </c>
    </row>
    <row r="21" spans="1:36" x14ac:dyDescent="0.25">
      <c r="A21" s="8">
        <v>20</v>
      </c>
      <c r="B21" s="8" t="s">
        <v>44</v>
      </c>
      <c r="C21" s="8" t="s">
        <v>53</v>
      </c>
      <c r="D21" s="10">
        <v>68</v>
      </c>
      <c r="E21" s="8">
        <v>2022</v>
      </c>
      <c r="I21" s="3"/>
      <c r="J21" s="3"/>
      <c r="K21" s="4"/>
      <c r="L21" s="4"/>
      <c r="X21" s="15">
        <f t="shared" si="8"/>
        <v>18</v>
      </c>
      <c r="Y21" s="8">
        <f t="shared" si="13"/>
        <v>6144</v>
      </c>
      <c r="Z21" s="8">
        <f t="shared" si="2"/>
        <v>4331</v>
      </c>
      <c r="AA21" s="8" t="str">
        <f>IF(COUNTIF($Z$4:Z21, Z21) &gt; 1, "Duplikat", "")</f>
        <v/>
      </c>
      <c r="AB21" s="8">
        <f t="shared" si="3"/>
        <v>0.48116875902677481</v>
      </c>
      <c r="AC21" s="8">
        <f t="shared" si="9"/>
        <v>48</v>
      </c>
      <c r="AE21" s="8" t="s">
        <v>42</v>
      </c>
      <c r="AF21" s="15">
        <f t="shared" si="10"/>
        <v>48</v>
      </c>
      <c r="AG21" s="15" cm="1">
        <f t="array" ref="AG21">_xlfn.IFS(
  AF21&lt;=65, 57,
  AF21&lt;=96, 90,
  AF21&lt;=98, 222,
  AF21&lt;=100, 255
)</f>
        <v>57</v>
      </c>
      <c r="AH21" s="15">
        <f t="shared" si="14"/>
        <v>-33</v>
      </c>
      <c r="AI21" s="15" t="str">
        <f t="shared" si="15"/>
        <v>Turun</v>
      </c>
      <c r="AJ21" s="16">
        <f t="shared" si="16"/>
        <v>-0.36666666666666664</v>
      </c>
    </row>
    <row r="22" spans="1:36" x14ac:dyDescent="0.25">
      <c r="A22" s="8">
        <v>21</v>
      </c>
      <c r="B22" s="8" t="s">
        <v>45</v>
      </c>
      <c r="C22" s="8" t="s">
        <v>53</v>
      </c>
      <c r="D22" s="10">
        <v>86</v>
      </c>
      <c r="E22" s="8">
        <v>2022</v>
      </c>
      <c r="I22" s="3"/>
      <c r="J22" s="3"/>
      <c r="K22" s="4"/>
      <c r="L22" s="4"/>
      <c r="X22" s="15">
        <f t="shared" si="8"/>
        <v>19</v>
      </c>
      <c r="Y22" s="8">
        <f t="shared" si="13"/>
        <v>4330</v>
      </c>
      <c r="Z22" s="8">
        <f t="shared" si="2"/>
        <v>3917</v>
      </c>
      <c r="AA22" s="8" t="str">
        <f>IF(COUNTIF($Z$4:Z22, Z22) &gt; 1, "Duplikat", "")</f>
        <v/>
      </c>
      <c r="AB22" s="8">
        <f t="shared" si="3"/>
        <v>0.43517386957004778</v>
      </c>
      <c r="AC22" s="8">
        <f t="shared" si="9"/>
        <v>44</v>
      </c>
      <c r="AE22" s="8" t="s">
        <v>43</v>
      </c>
      <c r="AF22" s="15">
        <f t="shared" si="10"/>
        <v>44</v>
      </c>
      <c r="AG22" s="15" cm="1">
        <f t="array" ref="AG22">_xlfn.IFS(
  AF22&lt;=65, 57,
  AF22&lt;=96, 90,
  AF22&lt;=98, 222,
  AF22&lt;=100, 255
)</f>
        <v>57</v>
      </c>
      <c r="AH22" s="15" t="str">
        <f t="shared" si="14"/>
        <v>+0</v>
      </c>
      <c r="AI22" s="15" t="str">
        <f t="shared" si="15"/>
        <v>Stabil</v>
      </c>
      <c r="AJ22" s="16">
        <f t="shared" si="16"/>
        <v>0</v>
      </c>
    </row>
    <row r="23" spans="1:36" x14ac:dyDescent="0.25">
      <c r="A23" s="8">
        <v>22</v>
      </c>
      <c r="B23" s="8" t="s">
        <v>46</v>
      </c>
      <c r="C23" s="8" t="s">
        <v>53</v>
      </c>
      <c r="D23" s="10">
        <v>72</v>
      </c>
      <c r="E23" s="8">
        <v>2022</v>
      </c>
      <c r="I23" s="3"/>
      <c r="J23" s="3"/>
      <c r="K23" s="4"/>
      <c r="L23" s="4"/>
      <c r="X23" s="15">
        <f t="shared" si="8"/>
        <v>20</v>
      </c>
      <c r="Y23" s="8">
        <f t="shared" si="13"/>
        <v>3916</v>
      </c>
      <c r="Z23" s="8">
        <f t="shared" si="2"/>
        <v>498</v>
      </c>
      <c r="AA23" s="8" t="str">
        <f>IF(COUNTIF($Z$4:Z23, Z23) &gt; 1, "Duplikat", "")</f>
        <v/>
      </c>
      <c r="AB23" s="8">
        <f t="shared" si="3"/>
        <v>5.5327185868236865E-2</v>
      </c>
      <c r="AC23" s="8">
        <f t="shared" si="9"/>
        <v>6</v>
      </c>
      <c r="AE23" s="8" t="s">
        <v>44</v>
      </c>
      <c r="AF23" s="15">
        <f t="shared" si="10"/>
        <v>6</v>
      </c>
      <c r="AG23" s="15" cm="1">
        <f t="array" ref="AG23">_xlfn.IFS(
  AF23&lt;=65, 57,
  AF23&lt;=96, 90,
  AF23&lt;=98, 222,
  AF23&lt;=100, 255
)</f>
        <v>57</v>
      </c>
      <c r="AH23" s="15" t="str">
        <f t="shared" si="14"/>
        <v>+0</v>
      </c>
      <c r="AI23" s="15" t="str">
        <f t="shared" si="15"/>
        <v>Stabil</v>
      </c>
      <c r="AJ23" s="16">
        <f t="shared" si="16"/>
        <v>0</v>
      </c>
    </row>
    <row r="24" spans="1:36" x14ac:dyDescent="0.25">
      <c r="A24" s="8">
        <v>23</v>
      </c>
      <c r="B24" s="8" t="s">
        <v>47</v>
      </c>
      <c r="C24" s="8" t="s">
        <v>53</v>
      </c>
      <c r="D24" s="10">
        <v>75</v>
      </c>
      <c r="E24" s="8">
        <v>2022</v>
      </c>
      <c r="I24" s="3"/>
      <c r="J24" s="3"/>
      <c r="K24" s="4"/>
      <c r="L24" s="4"/>
      <c r="X24" s="15">
        <f t="shared" si="8"/>
        <v>21</v>
      </c>
      <c r="Y24" s="8">
        <f t="shared" si="13"/>
        <v>497</v>
      </c>
      <c r="Z24" s="8">
        <f t="shared" si="2"/>
        <v>5940</v>
      </c>
      <c r="AA24" s="8" t="str">
        <f>IF(COUNTIF($Z$4:Z24, Z24) &gt; 1, "Duplikat", "")</f>
        <v/>
      </c>
      <c r="AB24" s="8">
        <f t="shared" si="3"/>
        <v>0.65992667481390954</v>
      </c>
      <c r="AC24" s="8">
        <f t="shared" si="9"/>
        <v>66</v>
      </c>
      <c r="AE24" s="8" t="s">
        <v>45</v>
      </c>
      <c r="AF24" s="15">
        <f t="shared" si="10"/>
        <v>66</v>
      </c>
      <c r="AG24" s="15" cm="1">
        <f t="array" ref="AG24">_xlfn.IFS(
  AF24&lt;=65, 57,
  AF24&lt;=96, 90,
  AF24&lt;=98, 222,
  AF24&lt;=100, 255
)</f>
        <v>90</v>
      </c>
      <c r="AH24" s="15" t="str">
        <f t="shared" si="14"/>
        <v>+33</v>
      </c>
      <c r="AI24" s="15" t="str">
        <f t="shared" si="15"/>
        <v>Naik</v>
      </c>
      <c r="AJ24" s="16">
        <f t="shared" si="16"/>
        <v>0.57894736842105265</v>
      </c>
    </row>
    <row r="25" spans="1:36" x14ac:dyDescent="0.25">
      <c r="A25" s="8">
        <v>24</v>
      </c>
      <c r="B25" s="8" t="s">
        <v>48</v>
      </c>
      <c r="C25" s="8" t="s">
        <v>53</v>
      </c>
      <c r="D25" s="10">
        <v>66</v>
      </c>
      <c r="E25" s="8">
        <v>2022</v>
      </c>
      <c r="I25" s="3"/>
      <c r="J25" s="3"/>
      <c r="K25" s="4"/>
      <c r="L25" s="4"/>
      <c r="X25" s="15">
        <f t="shared" si="8"/>
        <v>22</v>
      </c>
      <c r="Y25" s="8">
        <f t="shared" si="13"/>
        <v>5939</v>
      </c>
      <c r="Z25" s="8">
        <f t="shared" si="2"/>
        <v>7182</v>
      </c>
      <c r="AA25" s="8" t="str">
        <f>IF(COUNTIF($Z$4:Z25, Z25) &gt; 1, "Duplikat", "")</f>
        <v/>
      </c>
      <c r="AB25" s="8">
        <f t="shared" si="3"/>
        <v>0.79791134318409063</v>
      </c>
      <c r="AC25" s="8">
        <f t="shared" si="9"/>
        <v>80</v>
      </c>
      <c r="AE25" s="8" t="s">
        <v>46</v>
      </c>
      <c r="AF25" s="15">
        <f t="shared" si="10"/>
        <v>80</v>
      </c>
      <c r="AG25" s="15" cm="1">
        <f t="array" ref="AG25">_xlfn.IFS(
  AF25&lt;=65, 57,
  AF25&lt;=96, 90,
  AF25&lt;=98, 222,
  AF25&lt;=100, 255
)</f>
        <v>90</v>
      </c>
      <c r="AH25" s="15" t="str">
        <f t="shared" si="14"/>
        <v>+0</v>
      </c>
      <c r="AI25" s="15" t="str">
        <f t="shared" si="15"/>
        <v>Stabil</v>
      </c>
      <c r="AJ25" s="16">
        <f t="shared" si="16"/>
        <v>0</v>
      </c>
    </row>
    <row r="26" spans="1:36" x14ac:dyDescent="0.25">
      <c r="A26" s="8">
        <v>25</v>
      </c>
      <c r="B26" s="8" t="s">
        <v>37</v>
      </c>
      <c r="C26" s="8" t="s">
        <v>53</v>
      </c>
      <c r="D26" s="10">
        <v>78</v>
      </c>
      <c r="E26" s="8">
        <v>2023</v>
      </c>
      <c r="I26" s="3"/>
      <c r="J26" s="3"/>
      <c r="K26" s="4"/>
      <c r="L26" s="4"/>
      <c r="X26" s="15">
        <f t="shared" si="8"/>
        <v>23</v>
      </c>
      <c r="Y26" s="8">
        <f t="shared" si="13"/>
        <v>7181</v>
      </c>
      <c r="Z26" s="8">
        <f t="shared" si="2"/>
        <v>8438</v>
      </c>
      <c r="AA26" s="8" t="str">
        <f>IF(COUNTIF($Z$4:Z26, Z26) &gt; 1, "Duplikat", "")</f>
        <v/>
      </c>
      <c r="AB26" s="8">
        <f t="shared" si="3"/>
        <v>0.9374513942895234</v>
      </c>
      <c r="AC26" s="8">
        <f t="shared" si="9"/>
        <v>94</v>
      </c>
      <c r="AE26" s="8" t="s">
        <v>47</v>
      </c>
      <c r="AF26" s="15">
        <f t="shared" si="10"/>
        <v>94</v>
      </c>
      <c r="AG26" s="15" cm="1">
        <f t="array" ref="AG26">_xlfn.IFS(
  AF26&lt;=65, 57,
  AF26&lt;=96, 90,
  AF26&lt;=98, 222,
  AF26&lt;=100, 255
)</f>
        <v>90</v>
      </c>
      <c r="AH26" s="15" t="str">
        <f t="shared" si="14"/>
        <v>+0</v>
      </c>
      <c r="AI26" s="15" t="str">
        <f t="shared" si="15"/>
        <v>Stabil</v>
      </c>
      <c r="AJ26" s="16">
        <f t="shared" si="16"/>
        <v>0</v>
      </c>
    </row>
    <row r="27" spans="1:36" x14ac:dyDescent="0.25">
      <c r="A27" s="8">
        <v>26</v>
      </c>
      <c r="B27" s="8" t="s">
        <v>38</v>
      </c>
      <c r="C27" s="8" t="s">
        <v>53</v>
      </c>
      <c r="D27" s="10">
        <v>72</v>
      </c>
      <c r="E27" s="8">
        <v>2023</v>
      </c>
      <c r="I27" s="3"/>
      <c r="J27" s="3"/>
      <c r="K27" s="4"/>
      <c r="L27" s="4"/>
      <c r="X27" s="15">
        <f t="shared" si="8"/>
        <v>24</v>
      </c>
      <c r="Y27" s="8">
        <f t="shared" si="13"/>
        <v>8437</v>
      </c>
      <c r="Z27" s="8">
        <f t="shared" si="2"/>
        <v>1113</v>
      </c>
      <c r="AA27" s="8" t="str">
        <f>IF(COUNTIF($Z$4:Z27, Z27) &gt; 1, "Duplikat", "")</f>
        <v/>
      </c>
      <c r="AB27" s="8">
        <f t="shared" si="3"/>
        <v>0.12365292745250528</v>
      </c>
      <c r="AC27" s="8">
        <f t="shared" si="9"/>
        <v>12</v>
      </c>
      <c r="AE27" s="8" t="s">
        <v>48</v>
      </c>
      <c r="AF27" s="15">
        <f t="shared" si="10"/>
        <v>12</v>
      </c>
      <c r="AG27" s="15" cm="1">
        <f t="array" ref="AG27">_xlfn.IFS(
  AF27&lt;=65, 57,
  AF27&lt;=96, 90,
  AF27&lt;=98, 222,
  AF27&lt;=100, 255
)</f>
        <v>57</v>
      </c>
      <c r="AH27" s="15">
        <f t="shared" si="14"/>
        <v>-33</v>
      </c>
      <c r="AI27" s="15" t="str">
        <f t="shared" si="15"/>
        <v>Turun</v>
      </c>
      <c r="AJ27" s="16">
        <f t="shared" si="16"/>
        <v>-0.36666666666666664</v>
      </c>
    </row>
    <row r="28" spans="1:36" x14ac:dyDescent="0.25">
      <c r="A28" s="8">
        <v>27</v>
      </c>
      <c r="B28" s="8" t="s">
        <v>39</v>
      </c>
      <c r="C28" s="8" t="s">
        <v>53</v>
      </c>
      <c r="D28" s="10">
        <v>70</v>
      </c>
      <c r="E28" s="8">
        <v>2023</v>
      </c>
      <c r="I28" s="3"/>
      <c r="J28" s="3"/>
      <c r="K28" s="4"/>
      <c r="L28" s="4"/>
      <c r="X28" s="15">
        <f t="shared" si="8"/>
        <v>25</v>
      </c>
      <c r="Y28" s="8">
        <f t="shared" si="13"/>
        <v>1112</v>
      </c>
      <c r="Z28" s="8">
        <f t="shared" si="2"/>
        <v>6388</v>
      </c>
      <c r="AA28" s="8" t="str">
        <f>IF(COUNTIF($Z$4:Z28, Z28) &gt; 1, "Duplikat", "")</f>
        <v/>
      </c>
      <c r="AB28" s="8">
        <f t="shared" si="3"/>
        <v>0.70969892234196197</v>
      </c>
      <c r="AC28" s="8">
        <f t="shared" si="9"/>
        <v>71</v>
      </c>
      <c r="AE28" s="8" t="s">
        <v>37</v>
      </c>
      <c r="AF28" s="15">
        <f t="shared" si="10"/>
        <v>71</v>
      </c>
      <c r="AG28" s="15" cm="1">
        <f t="array" ref="AG28">_xlfn.IFS(
  AF28&lt;=65, 57,
  AF28&lt;=96, 90,
  AF28&lt;=98, 222,
  AF28&lt;=100, 255
)</f>
        <v>90</v>
      </c>
      <c r="AH28" s="15" t="str">
        <f t="shared" si="14"/>
        <v>+33</v>
      </c>
      <c r="AI28" s="15" t="str">
        <f t="shared" si="15"/>
        <v>Naik</v>
      </c>
      <c r="AJ28" s="16">
        <f t="shared" si="16"/>
        <v>0.57894736842105265</v>
      </c>
    </row>
    <row r="29" spans="1:36" x14ac:dyDescent="0.25">
      <c r="A29" s="8">
        <v>28</v>
      </c>
      <c r="B29" s="8" t="s">
        <v>40</v>
      </c>
      <c r="C29" s="8" t="s">
        <v>53</v>
      </c>
      <c r="D29" s="10">
        <v>48</v>
      </c>
      <c r="E29" s="8">
        <v>2023</v>
      </c>
      <c r="I29" s="3"/>
      <c r="J29" s="3"/>
      <c r="K29" s="4"/>
      <c r="L29" s="4"/>
      <c r="X29" s="15">
        <f t="shared" si="8"/>
        <v>26</v>
      </c>
      <c r="Y29" s="8">
        <f t="shared" si="13"/>
        <v>6387</v>
      </c>
      <c r="Z29" s="8">
        <f t="shared" si="2"/>
        <v>2620</v>
      </c>
      <c r="AA29" s="8" t="str">
        <f>IF(COUNTIF($Z$4:Z29, Z29) &gt; 1, "Duplikat", "")</f>
        <v/>
      </c>
      <c r="AB29" s="8">
        <f t="shared" si="3"/>
        <v>0.29107876902566382</v>
      </c>
      <c r="AC29" s="8">
        <f t="shared" si="9"/>
        <v>29</v>
      </c>
      <c r="AE29" s="8" t="s">
        <v>38</v>
      </c>
      <c r="AF29" s="15">
        <f t="shared" si="10"/>
        <v>29</v>
      </c>
      <c r="AG29" s="15" cm="1">
        <f t="array" ref="AG29">_xlfn.IFS(
  AF29&lt;=65, 57,
  AF29&lt;=96, 90,
  AF29&lt;=98, 222,
  AF29&lt;=100, 255
)</f>
        <v>57</v>
      </c>
      <c r="AH29" s="15">
        <f t="shared" si="14"/>
        <v>-33</v>
      </c>
      <c r="AI29" s="15" t="str">
        <f t="shared" si="15"/>
        <v>Turun</v>
      </c>
      <c r="AJ29" s="16">
        <f t="shared" si="16"/>
        <v>-0.36666666666666664</v>
      </c>
    </row>
    <row r="30" spans="1:36" x14ac:dyDescent="0.25">
      <c r="A30" s="8">
        <v>29</v>
      </c>
      <c r="B30" s="8" t="s">
        <v>41</v>
      </c>
      <c r="C30" s="8" t="s">
        <v>53</v>
      </c>
      <c r="D30" s="10">
        <v>67</v>
      </c>
      <c r="E30" s="8">
        <v>2023</v>
      </c>
      <c r="I30" s="3"/>
      <c r="J30" s="3"/>
      <c r="K30" s="4"/>
      <c r="L30" s="4"/>
      <c r="X30" s="15">
        <f t="shared" si="8"/>
        <v>27</v>
      </c>
      <c r="Y30" s="8">
        <f t="shared" si="13"/>
        <v>2619</v>
      </c>
      <c r="Z30" s="8">
        <f t="shared" si="2"/>
        <v>6593</v>
      </c>
      <c r="AA30" s="8" t="str">
        <f>IF(COUNTIF($Z$4:Z30, Z30) &gt; 1, "Duplikat", "")</f>
        <v/>
      </c>
      <c r="AB30" s="8">
        <f t="shared" si="3"/>
        <v>0.73247416953671818</v>
      </c>
      <c r="AC30" s="8">
        <f t="shared" si="9"/>
        <v>73</v>
      </c>
      <c r="AE30" s="8" t="s">
        <v>39</v>
      </c>
      <c r="AF30" s="15">
        <f t="shared" si="10"/>
        <v>73</v>
      </c>
      <c r="AG30" s="15" cm="1">
        <f t="array" ref="AG30">_xlfn.IFS(
  AF30&lt;=65, 57,
  AF30&lt;=96, 90,
  AF30&lt;=98, 222,
  AF30&lt;=100, 255
)</f>
        <v>90</v>
      </c>
      <c r="AH30" s="15" t="str">
        <f t="shared" si="14"/>
        <v>+33</v>
      </c>
      <c r="AI30" s="15" t="str">
        <f t="shared" si="15"/>
        <v>Naik</v>
      </c>
      <c r="AJ30" s="16">
        <f t="shared" si="16"/>
        <v>0.57894736842105265</v>
      </c>
    </row>
    <row r="31" spans="1:36" x14ac:dyDescent="0.25">
      <c r="A31" s="8">
        <v>30</v>
      </c>
      <c r="B31" s="8" t="s">
        <v>42</v>
      </c>
      <c r="C31" s="8" t="s">
        <v>53</v>
      </c>
      <c r="D31" s="10">
        <v>62</v>
      </c>
      <c r="E31" s="8">
        <v>2023</v>
      </c>
      <c r="I31" s="3"/>
      <c r="J31" s="3"/>
      <c r="K31" s="4"/>
      <c r="L31" s="4"/>
      <c r="X31" s="15">
        <f t="shared" si="8"/>
        <v>28</v>
      </c>
      <c r="Y31" s="8">
        <f t="shared" si="13"/>
        <v>6592</v>
      </c>
      <c r="Z31" s="8">
        <f t="shared" si="2"/>
        <v>8770</v>
      </c>
      <c r="AA31" s="8" t="str">
        <f>IF(COUNTIF($Z$4:Z31, Z31) &gt; 1, "Duplikat", "")</f>
        <v/>
      </c>
      <c r="AB31" s="8">
        <f t="shared" si="3"/>
        <v>0.97433618486834794</v>
      </c>
      <c r="AC31" s="8">
        <f t="shared" si="9"/>
        <v>97</v>
      </c>
      <c r="AE31" s="8" t="s">
        <v>40</v>
      </c>
      <c r="AF31" s="15">
        <f t="shared" si="10"/>
        <v>97</v>
      </c>
      <c r="AG31" s="15" cm="1">
        <f t="array" ref="AG31">_xlfn.IFS(
  AF31&lt;=65, 57,
  AF31&lt;=96, 90,
  AF31&lt;=98, 222,
  AF31&lt;=100, 255
)</f>
        <v>222</v>
      </c>
      <c r="AH31" s="15" t="str">
        <f t="shared" si="14"/>
        <v>+132</v>
      </c>
      <c r="AI31" s="15" t="str">
        <f t="shared" si="15"/>
        <v>Naik</v>
      </c>
      <c r="AJ31" s="16">
        <f t="shared" si="16"/>
        <v>1.4666666666666666</v>
      </c>
    </row>
    <row r="32" spans="1:36" x14ac:dyDescent="0.25">
      <c r="A32" s="8">
        <v>31</v>
      </c>
      <c r="B32" s="8" t="s">
        <v>43</v>
      </c>
      <c r="C32" s="8" t="s">
        <v>53</v>
      </c>
      <c r="D32" s="10">
        <v>69</v>
      </c>
      <c r="E32" s="8">
        <v>2023</v>
      </c>
      <c r="I32" s="3"/>
      <c r="J32" s="3"/>
      <c r="K32" s="4"/>
      <c r="L32" s="4"/>
      <c r="X32" s="15">
        <f t="shared" si="8"/>
        <v>29</v>
      </c>
      <c r="Y32" s="8">
        <f t="shared" si="13"/>
        <v>8769</v>
      </c>
      <c r="Z32" s="8">
        <f t="shared" si="2"/>
        <v>2072</v>
      </c>
      <c r="AA32" s="8" t="str">
        <f>IF(COUNTIF($Z$4:Z32, Z32) &gt; 1, "Duplikat", "")</f>
        <v/>
      </c>
      <c r="AB32" s="8">
        <f t="shared" si="3"/>
        <v>0.23019664481724253</v>
      </c>
      <c r="AC32" s="8">
        <f t="shared" si="9"/>
        <v>23</v>
      </c>
      <c r="AE32" s="8" t="s">
        <v>41</v>
      </c>
      <c r="AF32" s="15">
        <f t="shared" si="10"/>
        <v>23</v>
      </c>
      <c r="AG32" s="15" cm="1">
        <f t="array" ref="AG32">_xlfn.IFS(
  AF32&lt;=65, 57,
  AF32&lt;=96, 90,
  AF32&lt;=98, 222,
  AF32&lt;=100, 255
)</f>
        <v>57</v>
      </c>
      <c r="AH32" s="15">
        <f t="shared" si="14"/>
        <v>-165</v>
      </c>
      <c r="AI32" s="15" t="str">
        <f t="shared" si="15"/>
        <v>Turun</v>
      </c>
      <c r="AJ32" s="16">
        <f t="shared" si="16"/>
        <v>-0.7432432432432432</v>
      </c>
    </row>
    <row r="33" spans="1:36" x14ac:dyDescent="0.25">
      <c r="A33" s="8">
        <v>32</v>
      </c>
      <c r="B33" s="8" t="s">
        <v>44</v>
      </c>
      <c r="C33" s="8" t="s">
        <v>53</v>
      </c>
      <c r="D33" s="10">
        <v>233</v>
      </c>
      <c r="E33" s="8">
        <v>2023</v>
      </c>
      <c r="I33" s="3"/>
      <c r="J33" s="3"/>
      <c r="K33" s="4"/>
      <c r="L33" s="4"/>
      <c r="X33" s="15">
        <f t="shared" si="8"/>
        <v>30</v>
      </c>
      <c r="Y33" s="8">
        <f t="shared" si="13"/>
        <v>2071</v>
      </c>
      <c r="Z33" s="8">
        <f t="shared" si="2"/>
        <v>8155</v>
      </c>
      <c r="AA33" s="8" t="str">
        <f>IF(COUNTIF($Z$4:Z33, Z33) &gt; 1, "Duplikat", "")</f>
        <v/>
      </c>
      <c r="AB33" s="8">
        <f t="shared" si="3"/>
        <v>0.90601044328407954</v>
      </c>
      <c r="AC33" s="8">
        <f t="shared" si="9"/>
        <v>91</v>
      </c>
      <c r="AE33" s="8" t="s">
        <v>42</v>
      </c>
      <c r="AF33" s="15">
        <f t="shared" si="10"/>
        <v>91</v>
      </c>
      <c r="AG33" s="15" cm="1">
        <f t="array" ref="AG33">_xlfn.IFS(
  AF33&lt;=65, 57,
  AF33&lt;=96, 90,
  AF33&lt;=98, 222,
  AF33&lt;=100, 255
)</f>
        <v>90</v>
      </c>
      <c r="AH33" s="15" t="str">
        <f t="shared" si="14"/>
        <v>+33</v>
      </c>
      <c r="AI33" s="15" t="str">
        <f t="shared" si="15"/>
        <v>Naik</v>
      </c>
      <c r="AJ33" s="16">
        <f t="shared" si="16"/>
        <v>0.57894736842105265</v>
      </c>
    </row>
    <row r="34" spans="1:36" x14ac:dyDescent="0.25">
      <c r="A34" s="8">
        <v>33</v>
      </c>
      <c r="B34" s="8" t="s">
        <v>45</v>
      </c>
      <c r="C34" s="8" t="s">
        <v>53</v>
      </c>
      <c r="D34" s="10">
        <v>265</v>
      </c>
      <c r="E34" s="8">
        <v>2023</v>
      </c>
      <c r="I34" s="3"/>
      <c r="J34" s="3"/>
      <c r="K34" s="4"/>
      <c r="L34" s="4"/>
      <c r="X34" s="15">
        <f t="shared" si="8"/>
        <v>31</v>
      </c>
      <c r="Y34" s="8">
        <f t="shared" si="13"/>
        <v>8154</v>
      </c>
      <c r="Z34" s="8">
        <f t="shared" si="2"/>
        <v>1624</v>
      </c>
      <c r="AA34" s="8" t="str">
        <f>IF(COUNTIF($Z$4:Z34, Z34) &gt; 1, "Duplikat", "")</f>
        <v/>
      </c>
      <c r="AB34" s="8">
        <f t="shared" si="3"/>
        <v>0.1804243972891901</v>
      </c>
      <c r="AC34" s="8">
        <f t="shared" si="9"/>
        <v>18</v>
      </c>
      <c r="AE34" s="8" t="s">
        <v>43</v>
      </c>
      <c r="AF34" s="15">
        <f t="shared" si="10"/>
        <v>18</v>
      </c>
      <c r="AG34" s="15" cm="1">
        <f t="array" ref="AG34">_xlfn.IFS(
  AF34&lt;=65, 57,
  AF34&lt;=96, 90,
  AF34&lt;=98, 222,
  AF34&lt;=100, 255
)</f>
        <v>57</v>
      </c>
      <c r="AH34" s="15">
        <f t="shared" si="14"/>
        <v>-33</v>
      </c>
      <c r="AI34" s="15" t="str">
        <f t="shared" si="15"/>
        <v>Turun</v>
      </c>
      <c r="AJ34" s="16">
        <f t="shared" si="16"/>
        <v>-0.36666666666666664</v>
      </c>
    </row>
    <row r="35" spans="1:36" x14ac:dyDescent="0.25">
      <c r="A35" s="8">
        <v>34</v>
      </c>
      <c r="B35" s="8" t="s">
        <v>46</v>
      </c>
      <c r="C35" s="8" t="s">
        <v>53</v>
      </c>
      <c r="D35" s="10">
        <v>87</v>
      </c>
      <c r="E35" s="8">
        <v>2023</v>
      </c>
      <c r="I35" s="3"/>
      <c r="J35" s="3"/>
      <c r="K35" s="4"/>
      <c r="L35" s="4"/>
      <c r="X35" s="15">
        <f t="shared" si="8"/>
        <v>32</v>
      </c>
      <c r="Y35" s="8">
        <f t="shared" si="13"/>
        <v>1623</v>
      </c>
      <c r="Z35" s="8">
        <f t="shared" si="2"/>
        <v>3716</v>
      </c>
      <c r="AA35" s="8" t="str">
        <f>IF(COUNTIF($Z$4:Z35, Z35) &gt; 1, "Duplikat", "")</f>
        <v/>
      </c>
      <c r="AB35" s="8">
        <f t="shared" si="3"/>
        <v>0.4128430174425064</v>
      </c>
      <c r="AC35" s="8">
        <f t="shared" si="9"/>
        <v>41</v>
      </c>
      <c r="AE35" s="8" t="s">
        <v>44</v>
      </c>
      <c r="AF35" s="15">
        <f t="shared" si="10"/>
        <v>41</v>
      </c>
      <c r="AG35" s="15" cm="1">
        <f t="array" ref="AG35">_xlfn.IFS(
  AF35&lt;=65, 57,
  AF35&lt;=96, 90,
  AF35&lt;=98, 222,
  AF35&lt;=100, 255
)</f>
        <v>57</v>
      </c>
      <c r="AH35" s="15" t="str">
        <f t="shared" si="14"/>
        <v>+0</v>
      </c>
      <c r="AI35" s="15" t="str">
        <f t="shared" si="15"/>
        <v>Stabil</v>
      </c>
      <c r="AJ35" s="16">
        <f t="shared" si="16"/>
        <v>0</v>
      </c>
    </row>
    <row r="36" spans="1:36" x14ac:dyDescent="0.25">
      <c r="A36" s="8">
        <v>35</v>
      </c>
      <c r="B36" s="8" t="s">
        <v>47</v>
      </c>
      <c r="C36" s="8" t="s">
        <v>53</v>
      </c>
      <c r="D36" s="10">
        <v>78</v>
      </c>
      <c r="E36" s="8">
        <v>2023</v>
      </c>
      <c r="I36" s="3"/>
      <c r="J36" s="3"/>
      <c r="K36" s="4"/>
      <c r="L36" s="4"/>
      <c r="X36" s="15">
        <f t="shared" si="8"/>
        <v>33</v>
      </c>
      <c r="Y36" s="8">
        <f t="shared" si="13"/>
        <v>3715</v>
      </c>
      <c r="Z36" s="8">
        <f t="shared" si="2"/>
        <v>3469</v>
      </c>
      <c r="AA36" s="8" t="str">
        <f>IF(COUNTIF($Z$4:Z36, Z36) &gt; 1, "Duplikat", "")</f>
        <v/>
      </c>
      <c r="AB36" s="8">
        <f t="shared" si="3"/>
        <v>0.38540162204199535</v>
      </c>
      <c r="AC36" s="8">
        <f t="shared" si="9"/>
        <v>39</v>
      </c>
      <c r="AE36" s="8" t="s">
        <v>45</v>
      </c>
      <c r="AF36" s="15">
        <f t="shared" si="10"/>
        <v>39</v>
      </c>
      <c r="AG36" s="15" cm="1">
        <f t="array" ref="AG36">_xlfn.IFS(
  AF36&lt;=65, 57,
  AF36&lt;=96, 90,
  AF36&lt;=98, 222,
  AF36&lt;=100, 255
)</f>
        <v>57</v>
      </c>
      <c r="AH36" s="15" t="str">
        <f t="shared" si="14"/>
        <v>+0</v>
      </c>
      <c r="AI36" s="15" t="str">
        <f t="shared" si="15"/>
        <v>Stabil</v>
      </c>
      <c r="AJ36" s="16">
        <f t="shared" si="16"/>
        <v>0</v>
      </c>
    </row>
    <row r="37" spans="1:36" x14ac:dyDescent="0.25">
      <c r="A37" s="8">
        <v>36</v>
      </c>
      <c r="B37" s="8" t="s">
        <v>48</v>
      </c>
      <c r="C37" s="8" t="s">
        <v>53</v>
      </c>
      <c r="D37" s="10">
        <v>78</v>
      </c>
      <c r="E37" s="8">
        <v>2023</v>
      </c>
      <c r="I37" s="3"/>
      <c r="J37" s="3"/>
      <c r="K37" s="4"/>
      <c r="L37" s="4"/>
      <c r="X37" s="15">
        <f t="shared" si="8"/>
        <v>34</v>
      </c>
      <c r="Y37" s="8">
        <f t="shared" si="13"/>
        <v>3468</v>
      </c>
      <c r="Z37" s="8">
        <f t="shared" si="2"/>
        <v>5060</v>
      </c>
      <c r="AA37" s="8" t="str">
        <f>IF(COUNTIF($Z$4:Z37, Z37) &gt; 1, "Duplikat", "")</f>
        <v/>
      </c>
      <c r="AB37" s="8">
        <f t="shared" si="3"/>
        <v>0.56215976002666368</v>
      </c>
      <c r="AC37" s="8">
        <f t="shared" si="9"/>
        <v>56</v>
      </c>
      <c r="AE37" s="8" t="s">
        <v>46</v>
      </c>
      <c r="AF37" s="15">
        <f t="shared" si="10"/>
        <v>56</v>
      </c>
      <c r="AG37" s="15" cm="1">
        <f t="array" ref="AG37">_xlfn.IFS(
  AF37&lt;=65, 57,
  AF37&lt;=96, 90,
  AF37&lt;=98, 222,
  AF37&lt;=100, 255
)</f>
        <v>57</v>
      </c>
      <c r="AH37" s="15" t="str">
        <f t="shared" si="14"/>
        <v>+0</v>
      </c>
      <c r="AI37" s="15" t="str">
        <f t="shared" si="15"/>
        <v>Stabil</v>
      </c>
      <c r="AJ37" s="16">
        <f t="shared" si="16"/>
        <v>0</v>
      </c>
    </row>
    <row r="38" spans="1:36" x14ac:dyDescent="0.25">
      <c r="A38" s="8">
        <v>37</v>
      </c>
      <c r="B38" s="8" t="s">
        <v>37</v>
      </c>
      <c r="C38" s="8" t="s">
        <v>53</v>
      </c>
      <c r="D38" s="10">
        <v>86</v>
      </c>
      <c r="E38" s="8">
        <v>2024</v>
      </c>
      <c r="I38" s="3"/>
      <c r="J38" s="3"/>
      <c r="K38" s="4"/>
      <c r="L38" s="4"/>
      <c r="X38" s="15">
        <f t="shared" si="8"/>
        <v>35</v>
      </c>
      <c r="Y38" s="8">
        <f t="shared" si="13"/>
        <v>5059</v>
      </c>
      <c r="Z38" s="8">
        <f t="shared" si="2"/>
        <v>7785</v>
      </c>
      <c r="AA38" s="8" t="str">
        <f>IF(COUNTIF($Z$4:Z38, Z38) &gt; 1, "Duplikat", "")</f>
        <v/>
      </c>
      <c r="AB38" s="8">
        <f t="shared" si="3"/>
        <v>0.86490389956671476</v>
      </c>
      <c r="AC38" s="8">
        <f t="shared" si="9"/>
        <v>86</v>
      </c>
      <c r="AE38" s="8" t="s">
        <v>47</v>
      </c>
      <c r="AF38" s="15">
        <f t="shared" si="10"/>
        <v>86</v>
      </c>
      <c r="AG38" s="15" cm="1">
        <f t="array" ref="AG38">_xlfn.IFS(
  AF38&lt;=65, 57,
  AF38&lt;=96, 90,
  AF38&lt;=98, 222,
  AF38&lt;=100, 255
)</f>
        <v>90</v>
      </c>
      <c r="AH38" s="15" t="str">
        <f t="shared" si="14"/>
        <v>+33</v>
      </c>
      <c r="AI38" s="15" t="str">
        <f t="shared" si="15"/>
        <v>Naik</v>
      </c>
      <c r="AJ38" s="16">
        <f t="shared" si="16"/>
        <v>0.57894736842105265</v>
      </c>
    </row>
    <row r="39" spans="1:36" x14ac:dyDescent="0.25">
      <c r="A39" s="8">
        <v>38</v>
      </c>
      <c r="B39" s="8" t="s">
        <v>38</v>
      </c>
      <c r="C39" s="8" t="s">
        <v>53</v>
      </c>
      <c r="D39" s="10">
        <v>61</v>
      </c>
      <c r="E39" s="8">
        <v>2024</v>
      </c>
      <c r="I39" s="3"/>
      <c r="J39" s="3"/>
      <c r="K39" s="4"/>
      <c r="L39" s="4"/>
      <c r="X39" s="15">
        <f t="shared" si="8"/>
        <v>36</v>
      </c>
      <c r="Y39" s="8">
        <f t="shared" si="13"/>
        <v>7784</v>
      </c>
      <c r="Z39" s="8">
        <f t="shared" si="2"/>
        <v>8526</v>
      </c>
      <c r="AA39" s="8" t="str">
        <f>IF(COUNTIF($Z$4:Z39, Z39) &gt; 1, "Duplikat", "")</f>
        <v/>
      </c>
      <c r="AB39" s="8">
        <f t="shared" si="3"/>
        <v>0.94722808576824802</v>
      </c>
      <c r="AC39" s="8">
        <f t="shared" si="9"/>
        <v>95</v>
      </c>
      <c r="AE39" s="8" t="s">
        <v>48</v>
      </c>
      <c r="AF39" s="15">
        <f t="shared" si="10"/>
        <v>95</v>
      </c>
      <c r="AG39" s="15" cm="1">
        <f t="array" ref="AG39">_xlfn.IFS(
  AF39&lt;=65, 57,
  AF39&lt;=96, 90,
  AF39&lt;=98, 222,
  AF39&lt;=100, 255
)</f>
        <v>90</v>
      </c>
      <c r="AH39" s="15" t="str">
        <f t="shared" si="14"/>
        <v>+0</v>
      </c>
      <c r="AI39" s="15" t="str">
        <f t="shared" si="15"/>
        <v>Stabil</v>
      </c>
      <c r="AJ39" s="16">
        <f t="shared" si="16"/>
        <v>0</v>
      </c>
    </row>
    <row r="40" spans="1:36" x14ac:dyDescent="0.25">
      <c r="A40" s="8">
        <v>39</v>
      </c>
      <c r="B40" s="8" t="s">
        <v>39</v>
      </c>
      <c r="C40" s="8" t="s">
        <v>53</v>
      </c>
      <c r="D40" s="10">
        <v>69</v>
      </c>
      <c r="E40" s="8">
        <v>2024</v>
      </c>
      <c r="I40" s="3"/>
      <c r="J40" s="3"/>
      <c r="K40" s="4"/>
      <c r="L40" s="4"/>
      <c r="X40" s="15">
        <f t="shared" si="8"/>
        <v>37</v>
      </c>
      <c r="Y40" s="8">
        <f t="shared" si="13"/>
        <v>8525</v>
      </c>
      <c r="Z40" s="8">
        <f t="shared" si="2"/>
        <v>3753</v>
      </c>
      <c r="AA40" s="8" t="str">
        <f>IF(COUNTIF($Z$4:Z40, Z40) &gt; 1, "Duplikat", "")</f>
        <v/>
      </c>
      <c r="AB40" s="8">
        <f t="shared" si="3"/>
        <v>0.41695367181424287</v>
      </c>
      <c r="AC40" s="8">
        <f t="shared" si="9"/>
        <v>42</v>
      </c>
      <c r="AE40" s="8" t="s">
        <v>37</v>
      </c>
      <c r="AF40" s="15">
        <f t="shared" si="10"/>
        <v>42</v>
      </c>
      <c r="AG40" s="15" cm="1">
        <f t="array" ref="AG40">_xlfn.IFS(
  AF40&lt;=65, 57,
  AF40&lt;=96, 90,
  AF40&lt;=98, 222,
  AF40&lt;=100, 255
)</f>
        <v>57</v>
      </c>
      <c r="AH40" s="15">
        <f t="shared" si="14"/>
        <v>-33</v>
      </c>
      <c r="AI40" s="15" t="str">
        <f t="shared" si="15"/>
        <v>Turun</v>
      </c>
      <c r="AJ40" s="16">
        <f t="shared" si="16"/>
        <v>-0.36666666666666664</v>
      </c>
    </row>
    <row r="41" spans="1:36" x14ac:dyDescent="0.25">
      <c r="A41" s="8">
        <v>40</v>
      </c>
      <c r="B41" s="8" t="s">
        <v>40</v>
      </c>
      <c r="C41" s="8" t="s">
        <v>53</v>
      </c>
      <c r="D41" s="10">
        <v>64</v>
      </c>
      <c r="E41" s="8">
        <v>2024</v>
      </c>
      <c r="I41" s="3"/>
      <c r="J41" s="3"/>
      <c r="K41" s="4"/>
      <c r="L41" s="4"/>
      <c r="X41" s="15">
        <f t="shared" si="8"/>
        <v>38</v>
      </c>
      <c r="Y41" s="8">
        <f t="shared" si="13"/>
        <v>3752</v>
      </c>
      <c r="Z41" s="8">
        <f t="shared" si="2"/>
        <v>4579</v>
      </c>
      <c r="AA41" s="8" t="str">
        <f>IF(COUNTIF($Z$4:Z41, Z41) &gt; 1, "Duplikat", "")</f>
        <v/>
      </c>
      <c r="AB41" s="8">
        <f t="shared" si="3"/>
        <v>0.50872125319408956</v>
      </c>
      <c r="AC41" s="8">
        <f t="shared" si="9"/>
        <v>51</v>
      </c>
      <c r="AE41" s="8" t="s">
        <v>38</v>
      </c>
      <c r="AF41" s="15">
        <f t="shared" si="10"/>
        <v>51</v>
      </c>
      <c r="AG41" s="15" cm="1">
        <f t="array" ref="AG41">_xlfn.IFS(
  AF41&lt;=65, 57,
  AF41&lt;=96, 90,
  AF41&lt;=98, 222,
  AF41&lt;=100, 255
)</f>
        <v>57</v>
      </c>
      <c r="AH41" s="15" t="str">
        <f t="shared" si="14"/>
        <v>+0</v>
      </c>
      <c r="AI41" s="15" t="str">
        <f t="shared" si="15"/>
        <v>Stabil</v>
      </c>
      <c r="AJ41" s="16">
        <f t="shared" si="16"/>
        <v>0</v>
      </c>
    </row>
    <row r="42" spans="1:36" x14ac:dyDescent="0.25">
      <c r="A42" s="8">
        <v>41</v>
      </c>
      <c r="B42" s="8" t="s">
        <v>41</v>
      </c>
      <c r="C42" s="8" t="s">
        <v>53</v>
      </c>
      <c r="D42" s="10">
        <v>80</v>
      </c>
      <c r="E42" s="8">
        <v>2024</v>
      </c>
      <c r="I42" s="3"/>
      <c r="J42" s="3"/>
      <c r="K42" s="4"/>
      <c r="L42" s="4"/>
      <c r="X42" s="15">
        <f t="shared" si="8"/>
        <v>39</v>
      </c>
      <c r="Y42" s="8">
        <f t="shared" si="13"/>
        <v>4578</v>
      </c>
      <c r="Z42" s="8">
        <f t="shared" si="2"/>
        <v>2356</v>
      </c>
      <c r="AA42" s="8" t="str">
        <f>IF(COUNTIF($Z$4:Z42, Z42) &gt; 1, "Duplikat", "")</f>
        <v/>
      </c>
      <c r="AB42" s="8">
        <f t="shared" si="3"/>
        <v>0.26174869458949007</v>
      </c>
      <c r="AC42" s="8">
        <f t="shared" si="9"/>
        <v>26</v>
      </c>
      <c r="AE42" s="8" t="s">
        <v>39</v>
      </c>
      <c r="AF42" s="15">
        <f t="shared" si="10"/>
        <v>26</v>
      </c>
      <c r="AG42" s="15" cm="1">
        <f t="array" ref="AG42">_xlfn.IFS(
  AF42&lt;=65, 57,
  AF42&lt;=96, 90,
  AF42&lt;=98, 222,
  AF42&lt;=100, 255
)</f>
        <v>57</v>
      </c>
      <c r="AH42" s="15" t="str">
        <f t="shared" si="14"/>
        <v>+0</v>
      </c>
      <c r="AI42" s="15" t="str">
        <f t="shared" si="15"/>
        <v>Stabil</v>
      </c>
      <c r="AJ42" s="16">
        <f t="shared" si="16"/>
        <v>0</v>
      </c>
    </row>
    <row r="43" spans="1:36" x14ac:dyDescent="0.25">
      <c r="A43" s="8">
        <v>42</v>
      </c>
      <c r="B43" s="8" t="s">
        <v>42</v>
      </c>
      <c r="C43" s="8" t="s">
        <v>53</v>
      </c>
      <c r="D43" s="10">
        <v>76</v>
      </c>
      <c r="E43" s="8">
        <v>2024</v>
      </c>
      <c r="I43" s="3"/>
      <c r="J43" s="3"/>
      <c r="K43" s="4"/>
      <c r="L43" s="4"/>
      <c r="X43" s="15">
        <f t="shared" si="8"/>
        <v>40</v>
      </c>
      <c r="Y43" s="8">
        <f t="shared" si="13"/>
        <v>2355</v>
      </c>
      <c r="Z43" s="8">
        <f t="shared" si="2"/>
        <v>7674</v>
      </c>
      <c r="AA43" s="8" t="str">
        <f>IF(COUNTIF($Z$4:Z43, Z43) &gt; 1, "Duplikat", "")</f>
        <v/>
      </c>
      <c r="AB43" s="8">
        <f t="shared" si="3"/>
        <v>0.85257193645150542</v>
      </c>
      <c r="AC43" s="8">
        <f t="shared" si="9"/>
        <v>85</v>
      </c>
      <c r="AE43" s="8" t="s">
        <v>40</v>
      </c>
      <c r="AF43" s="15">
        <f t="shared" si="10"/>
        <v>85</v>
      </c>
      <c r="AG43" s="15" cm="1">
        <f t="array" ref="AG43">_xlfn.IFS(
  AF43&lt;=65, 57,
  AF43&lt;=96, 90,
  AF43&lt;=98, 222,
  AF43&lt;=100, 255
)</f>
        <v>90</v>
      </c>
      <c r="AH43" s="15" t="str">
        <f t="shared" si="14"/>
        <v>+33</v>
      </c>
      <c r="AI43" s="15" t="str">
        <f t="shared" si="15"/>
        <v>Naik</v>
      </c>
      <c r="AJ43" s="16">
        <f t="shared" si="16"/>
        <v>0.57894736842105265</v>
      </c>
    </row>
    <row r="44" spans="1:36" x14ac:dyDescent="0.25">
      <c r="A44" s="8">
        <v>43</v>
      </c>
      <c r="B44" s="8" t="s">
        <v>43</v>
      </c>
      <c r="C44" s="8" t="s">
        <v>53</v>
      </c>
      <c r="D44" s="10">
        <v>88</v>
      </c>
      <c r="E44" s="8">
        <v>2024</v>
      </c>
      <c r="I44" s="3"/>
      <c r="J44" s="3"/>
      <c r="K44" s="4"/>
      <c r="L44" s="4"/>
      <c r="X44" s="15">
        <f t="shared" si="8"/>
        <v>41</v>
      </c>
      <c r="Y44" s="8">
        <f t="shared" si="13"/>
        <v>7673</v>
      </c>
      <c r="Z44" s="8">
        <f t="shared" si="2"/>
        <v>5196</v>
      </c>
      <c r="AA44" s="8" t="str">
        <f>IF(COUNTIF($Z$4:Z44, Z44) &gt; 1, "Duplikat", "")</f>
        <v/>
      </c>
      <c r="AB44" s="8">
        <f t="shared" si="3"/>
        <v>0.57726919231196538</v>
      </c>
      <c r="AC44" s="8">
        <f t="shared" si="9"/>
        <v>58</v>
      </c>
      <c r="AE44" s="8" t="s">
        <v>41</v>
      </c>
      <c r="AF44" s="15">
        <f t="shared" si="10"/>
        <v>58</v>
      </c>
      <c r="AG44" s="15" cm="1">
        <f t="array" ref="AG44">_xlfn.IFS(
  AF44&lt;=65, 57,
  AF44&lt;=96, 90,
  AF44&lt;=98, 222,
  AF44&lt;=100, 255
)</f>
        <v>57</v>
      </c>
      <c r="AH44" s="15">
        <f t="shared" si="14"/>
        <v>-33</v>
      </c>
      <c r="AI44" s="15" t="str">
        <f t="shared" si="15"/>
        <v>Turun</v>
      </c>
      <c r="AJ44" s="16">
        <f t="shared" si="16"/>
        <v>-0.36666666666666664</v>
      </c>
    </row>
    <row r="45" spans="1:36" x14ac:dyDescent="0.25">
      <c r="A45" s="8">
        <v>44</v>
      </c>
      <c r="B45" s="8" t="s">
        <v>44</v>
      </c>
      <c r="C45" s="8" t="s">
        <v>53</v>
      </c>
      <c r="D45" s="10">
        <v>94</v>
      </c>
      <c r="E45" s="8">
        <v>2024</v>
      </c>
      <c r="X45" s="15">
        <f t="shared" si="8"/>
        <v>42</v>
      </c>
      <c r="Y45" s="8">
        <f t="shared" si="13"/>
        <v>5195</v>
      </c>
      <c r="Z45" s="8">
        <f t="shared" si="2"/>
        <v>2864</v>
      </c>
      <c r="AA45" s="8" t="str">
        <f>IF(COUNTIF($Z$4:Z45, Z45) &gt; 1, "Duplikat", "")</f>
        <v/>
      </c>
      <c r="AB45" s="8">
        <f t="shared" si="3"/>
        <v>0.3181868681257638</v>
      </c>
      <c r="AC45" s="8">
        <f t="shared" si="9"/>
        <v>32</v>
      </c>
      <c r="AE45" s="8" t="s">
        <v>42</v>
      </c>
      <c r="AF45" s="15">
        <f t="shared" si="10"/>
        <v>32</v>
      </c>
      <c r="AG45" s="15" cm="1">
        <f t="array" ref="AG45">_xlfn.IFS(
  AF45&lt;=65, 57,
  AF45&lt;=96, 90,
  AF45&lt;=98, 222,
  AF45&lt;=100, 255
)</f>
        <v>57</v>
      </c>
      <c r="AH45" s="15" t="str">
        <f t="shared" si="14"/>
        <v>+0</v>
      </c>
      <c r="AI45" s="15" t="str">
        <f t="shared" si="15"/>
        <v>Stabil</v>
      </c>
      <c r="AJ45" s="16">
        <f t="shared" si="16"/>
        <v>0</v>
      </c>
    </row>
    <row r="46" spans="1:36" x14ac:dyDescent="0.25">
      <c r="A46" s="8">
        <v>45</v>
      </c>
      <c r="B46" s="8" t="s">
        <v>45</v>
      </c>
      <c r="C46" s="8" t="s">
        <v>53</v>
      </c>
      <c r="D46" s="10">
        <v>78</v>
      </c>
      <c r="E46" s="8">
        <v>2024</v>
      </c>
      <c r="X46" s="15">
        <f t="shared" si="8"/>
        <v>43</v>
      </c>
      <c r="Y46" s="8">
        <f t="shared" si="13"/>
        <v>2863</v>
      </c>
      <c r="Z46" s="8">
        <f t="shared" si="2"/>
        <v>4912</v>
      </c>
      <c r="AA46" s="8" t="str">
        <f>IF(COUNTIF($Z$4:Z46, Z46) &gt; 1, "Duplikat", "")</f>
        <v/>
      </c>
      <c r="AB46" s="8">
        <f t="shared" si="3"/>
        <v>0.54571714253971781</v>
      </c>
      <c r="AC46" s="8">
        <f t="shared" si="9"/>
        <v>55</v>
      </c>
      <c r="AE46" s="8" t="s">
        <v>43</v>
      </c>
      <c r="AF46" s="15">
        <f t="shared" si="10"/>
        <v>55</v>
      </c>
      <c r="AG46" s="15" cm="1">
        <f t="array" ref="AG46">_xlfn.IFS(
  AF46&lt;=65, 57,
  AF46&lt;=96, 90,
  AF46&lt;=98, 222,
  AF46&lt;=100, 255
)</f>
        <v>57</v>
      </c>
      <c r="AH46" s="15" t="str">
        <f t="shared" si="14"/>
        <v>+0</v>
      </c>
      <c r="AI46" s="15" t="str">
        <f t="shared" si="15"/>
        <v>Stabil</v>
      </c>
      <c r="AJ46" s="16">
        <f t="shared" si="16"/>
        <v>0</v>
      </c>
    </row>
    <row r="47" spans="1:36" x14ac:dyDescent="0.25">
      <c r="A47" s="8">
        <v>46</v>
      </c>
      <c r="B47" s="8" t="s">
        <v>46</v>
      </c>
      <c r="C47" s="8" t="s">
        <v>53</v>
      </c>
      <c r="D47" s="10">
        <v>88</v>
      </c>
      <c r="E47" s="8">
        <v>2024</v>
      </c>
      <c r="X47" s="15">
        <f t="shared" si="8"/>
        <v>44</v>
      </c>
      <c r="Y47" s="8">
        <f t="shared" si="13"/>
        <v>4911</v>
      </c>
      <c r="Z47" s="8">
        <f t="shared" si="2"/>
        <v>3345</v>
      </c>
      <c r="AA47" s="8" t="str">
        <f>IF(COUNTIF($Z$4:Z47, Z47) &gt; 1, "Duplikat", "")</f>
        <v/>
      </c>
      <c r="AB47" s="8">
        <f t="shared" si="3"/>
        <v>0.37162537495833797</v>
      </c>
      <c r="AC47" s="8">
        <f t="shared" si="9"/>
        <v>37</v>
      </c>
      <c r="AE47" s="8" t="s">
        <v>44</v>
      </c>
      <c r="AF47" s="15">
        <f t="shared" si="10"/>
        <v>37</v>
      </c>
      <c r="AG47" s="15" cm="1">
        <f t="array" ref="AG47">_xlfn.IFS(
  AF47&lt;=65, 57,
  AF47&lt;=96, 90,
  AF47&lt;=98, 222,
  AF47&lt;=100, 255
)</f>
        <v>57</v>
      </c>
      <c r="AH47" s="15" t="str">
        <f t="shared" si="14"/>
        <v>+0</v>
      </c>
      <c r="AI47" s="15" t="str">
        <f t="shared" si="15"/>
        <v>Stabil</v>
      </c>
      <c r="AJ47" s="16">
        <f t="shared" si="16"/>
        <v>0</v>
      </c>
    </row>
    <row r="48" spans="1:36" x14ac:dyDescent="0.25">
      <c r="A48" s="8">
        <v>47</v>
      </c>
      <c r="B48" s="8" t="s">
        <v>47</v>
      </c>
      <c r="C48" s="8" t="s">
        <v>53</v>
      </c>
      <c r="D48" s="10">
        <v>89</v>
      </c>
      <c r="E48" s="8">
        <v>2024</v>
      </c>
      <c r="X48" s="15">
        <f t="shared" si="8"/>
        <v>45</v>
      </c>
      <c r="Y48" s="8">
        <f t="shared" si="13"/>
        <v>3344</v>
      </c>
      <c r="Z48" s="8">
        <f t="shared" si="2"/>
        <v>1340</v>
      </c>
      <c r="AA48" s="8" t="str">
        <f>IF(COUNTIF($Z$4:Z48, Z48) &gt; 1, "Duplikat", "")</f>
        <v/>
      </c>
      <c r="AB48" s="8">
        <f t="shared" si="3"/>
        <v>0.14887234751694256</v>
      </c>
      <c r="AC48" s="8">
        <f t="shared" si="9"/>
        <v>15</v>
      </c>
      <c r="AE48" s="8" t="s">
        <v>45</v>
      </c>
      <c r="AF48" s="15">
        <f t="shared" si="10"/>
        <v>15</v>
      </c>
      <c r="AG48" s="15" cm="1">
        <f t="array" ref="AG48">_xlfn.IFS(
  AF48&lt;=65, 57,
  AF48&lt;=96, 90,
  AF48&lt;=98, 222,
  AF48&lt;=100, 255
)</f>
        <v>57</v>
      </c>
      <c r="AH48" s="15" t="str">
        <f t="shared" si="14"/>
        <v>+0</v>
      </c>
      <c r="AI48" s="15" t="str">
        <f t="shared" si="15"/>
        <v>Stabil</v>
      </c>
      <c r="AJ48" s="16">
        <f t="shared" si="16"/>
        <v>0</v>
      </c>
    </row>
    <row r="49" spans="1:36" x14ac:dyDescent="0.25">
      <c r="A49" s="8">
        <v>48</v>
      </c>
      <c r="B49" s="8" t="s">
        <v>48</v>
      </c>
      <c r="C49" s="8" t="s">
        <v>53</v>
      </c>
      <c r="D49" s="10">
        <v>79</v>
      </c>
      <c r="E49" s="8">
        <v>2024</v>
      </c>
      <c r="X49" s="15">
        <f t="shared" si="8"/>
        <v>46</v>
      </c>
      <c r="Y49" s="8">
        <f t="shared" si="13"/>
        <v>1339</v>
      </c>
      <c r="Z49" s="8">
        <f t="shared" si="2"/>
        <v>4197</v>
      </c>
      <c r="AA49" s="8" t="str">
        <f>IF(COUNTIF($Z$4:Z49, Z49) &gt; 1, "Duplikat", "")</f>
        <v/>
      </c>
      <c r="AB49" s="8">
        <f t="shared" si="3"/>
        <v>0.46628152427508057</v>
      </c>
      <c r="AC49" s="8">
        <f t="shared" si="9"/>
        <v>47</v>
      </c>
      <c r="AE49" s="8" t="s">
        <v>46</v>
      </c>
      <c r="AF49" s="15">
        <f t="shared" si="10"/>
        <v>47</v>
      </c>
      <c r="AG49" s="15" cm="1">
        <f t="array" ref="AG49">_xlfn.IFS(
  AF49&lt;=65, 57,
  AF49&lt;=96, 90,
  AF49&lt;=98, 222,
  AF49&lt;=100, 255
)</f>
        <v>57</v>
      </c>
      <c r="AH49" s="15" t="str">
        <f t="shared" si="14"/>
        <v>+0</v>
      </c>
      <c r="AI49" s="15" t="str">
        <f t="shared" si="15"/>
        <v>Stabil</v>
      </c>
      <c r="AJ49" s="16">
        <f t="shared" si="16"/>
        <v>0</v>
      </c>
    </row>
    <row r="50" spans="1:36" x14ac:dyDescent="0.25">
      <c r="X50" s="15">
        <f t="shared" si="8"/>
        <v>47</v>
      </c>
      <c r="Y50" s="8">
        <f t="shared" si="13"/>
        <v>4196</v>
      </c>
      <c r="Z50" s="8">
        <f t="shared" si="2"/>
        <v>8898</v>
      </c>
      <c r="AA50" s="8" t="str">
        <f>IF(COUNTIF($Z$4:Z50, Z50) &gt; 1, "Duplikat", "")</f>
        <v/>
      </c>
      <c r="AB50" s="8">
        <f t="shared" si="3"/>
        <v>0.9885568270192201</v>
      </c>
      <c r="AC50" s="8">
        <f t="shared" si="9"/>
        <v>99</v>
      </c>
      <c r="AE50" s="8" t="s">
        <v>47</v>
      </c>
      <c r="AF50" s="15">
        <f t="shared" si="10"/>
        <v>99</v>
      </c>
      <c r="AG50" s="15" cm="1">
        <f t="array" ref="AG50">_xlfn.IFS(
  AF50&lt;=65, 57,
  AF50&lt;=96, 90,
  AF50&lt;=98, 222,
  AF50&lt;=100, 255
)</f>
        <v>255</v>
      </c>
      <c r="AH50" s="15" t="str">
        <f t="shared" si="14"/>
        <v>+198</v>
      </c>
      <c r="AI50" s="15" t="str">
        <f t="shared" si="15"/>
        <v>Naik</v>
      </c>
      <c r="AJ50" s="16">
        <f t="shared" si="16"/>
        <v>3.4736842105263159</v>
      </c>
    </row>
    <row r="51" spans="1:36" x14ac:dyDescent="0.25">
      <c r="X51" s="15">
        <f t="shared" si="8"/>
        <v>48</v>
      </c>
      <c r="Y51" s="8">
        <f t="shared" si="13"/>
        <v>8897</v>
      </c>
      <c r="Z51" s="8">
        <f t="shared" si="2"/>
        <v>5912</v>
      </c>
      <c r="AA51" s="8" t="str">
        <f>IF(COUNTIF($Z$4:Z51, Z51) &gt; 1, "Duplikat", "")</f>
        <v/>
      </c>
      <c r="AB51" s="8">
        <f t="shared" si="3"/>
        <v>0.65681590934340628</v>
      </c>
      <c r="AC51" s="8">
        <f t="shared" si="9"/>
        <v>66</v>
      </c>
      <c r="AE51" s="8" t="s">
        <v>48</v>
      </c>
      <c r="AF51" s="15">
        <f>AC51</f>
        <v>66</v>
      </c>
      <c r="AG51" s="15" cm="1">
        <f t="array" ref="AG51">_xlfn.IFS(
  AF51&lt;=65, 57,
  AF51&lt;=96, 90,
  AF51&lt;=98, 222,
  AF51&lt;=100, 255
)</f>
        <v>90</v>
      </c>
      <c r="AH51" s="15">
        <f t="shared" si="14"/>
        <v>-165</v>
      </c>
      <c r="AI51" s="15" t="str">
        <f t="shared" si="15"/>
        <v>Turun</v>
      </c>
      <c r="AJ51" s="16">
        <f t="shared" si="16"/>
        <v>-0.6470588235294118</v>
      </c>
    </row>
  </sheetData>
  <mergeCells count="8">
    <mergeCell ref="AE2:AJ2"/>
    <mergeCell ref="J11:L11"/>
    <mergeCell ref="K3:L3"/>
    <mergeCell ref="J2:S2"/>
    <mergeCell ref="N11:S11"/>
    <mergeCell ref="R3:S3"/>
    <mergeCell ref="U2:V2"/>
    <mergeCell ref="X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AJ51"/>
  <sheetViews>
    <sheetView zoomScale="62" workbookViewId="0">
      <selection activeCell="P17" sqref="P17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4.42578125" bestFit="1" customWidth="1"/>
    <col min="8" max="8" width="5" bestFit="1" customWidth="1"/>
    <col min="9" max="9" width="10.85546875" bestFit="1" customWidth="1"/>
    <col min="10" max="10" width="3.140625" bestFit="1" customWidth="1"/>
    <col min="11" max="12" width="7" customWidth="1"/>
    <col min="13" max="13" width="8.85546875" bestFit="1" customWidth="1"/>
    <col min="14" max="14" width="11" bestFit="1" customWidth="1"/>
    <col min="15" max="15" width="10.85546875" bestFit="1" customWidth="1"/>
    <col min="16" max="16" width="14.140625" bestFit="1" customWidth="1"/>
    <col min="21" max="21" width="9.140625" bestFit="1" customWidth="1"/>
    <col min="23" max="23" width="3.140625" bestFit="1" customWidth="1"/>
    <col min="24" max="24" width="5.28515625" customWidth="1"/>
    <col min="25" max="25" width="9.140625" bestFit="1" customWidth="1"/>
    <col min="26" max="26" width="25.85546875" bestFit="1" customWidth="1"/>
    <col min="27" max="28" width="15.85546875" bestFit="1" customWidth="1"/>
    <col min="29" max="29" width="10" bestFit="1" customWidth="1"/>
    <col min="30" max="31" width="11.140625" bestFit="1" customWidth="1"/>
    <col min="32" max="32" width="10.85546875" bestFit="1" customWidth="1"/>
    <col min="33" max="33" width="31.42578125" bestFit="1" customWidth="1"/>
    <col min="34" max="34" width="13.28515625" bestFit="1" customWidth="1"/>
    <col min="35" max="35" width="13.85546875" bestFit="1" customWidth="1"/>
    <col min="36" max="36" width="13.710937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51</v>
      </c>
      <c r="D2" s="10">
        <v>50</v>
      </c>
      <c r="E2" s="8">
        <v>2021</v>
      </c>
      <c r="G2" s="2" t="s">
        <v>58</v>
      </c>
      <c r="H2" s="10">
        <f>MAX(D2:D49)</f>
        <v>288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88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51</v>
      </c>
      <c r="D3" s="10">
        <v>74</v>
      </c>
      <c r="E3" s="8">
        <v>2021</v>
      </c>
      <c r="G3" s="2" t="s">
        <v>59</v>
      </c>
      <c r="H3" s="10">
        <f>MIN(D2:D49)</f>
        <v>50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12" t="s">
        <v>92</v>
      </c>
      <c r="R3" s="33" t="s">
        <v>64</v>
      </c>
      <c r="S3" s="34"/>
      <c r="U3" s="9" t="s">
        <v>66</v>
      </c>
      <c r="V3" s="18">
        <v>97</v>
      </c>
      <c r="X3" s="9" t="s">
        <v>70</v>
      </c>
      <c r="Y3" s="9" t="s">
        <v>71</v>
      </c>
      <c r="Z3" s="9" t="s">
        <v>72</v>
      </c>
      <c r="AA3" s="2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51</v>
      </c>
      <c r="D4" s="10">
        <v>60</v>
      </c>
      <c r="E4" s="8">
        <v>2021</v>
      </c>
      <c r="G4" s="2" t="s">
        <v>60</v>
      </c>
      <c r="H4" s="10">
        <f>H2-H3</f>
        <v>238</v>
      </c>
      <c r="I4" s="4"/>
      <c r="J4" s="13">
        <v>1</v>
      </c>
      <c r="K4" s="10">
        <f>H3</f>
        <v>50</v>
      </c>
      <c r="L4" s="10">
        <f t="shared" ref="L4:L10" si="0">K4+$H$6</f>
        <v>84</v>
      </c>
      <c r="M4" s="10">
        <f>COUNTIFS($D$2:$D$49, "&gt;=" &amp; K4, $D$2:$D$49, "&lt;=" &amp; L4)</f>
        <v>16</v>
      </c>
      <c r="N4" s="8">
        <f>SUM(K4:L4)/2</f>
        <v>67</v>
      </c>
      <c r="O4" s="14">
        <f t="shared" ref="O4:O10" si="1">M4/SUM($M$4:$M$10)</f>
        <v>0.33333333333333331</v>
      </c>
      <c r="P4" s="14">
        <f>O4</f>
        <v>0.33333333333333331</v>
      </c>
      <c r="Q4" s="8">
        <f>ROUND(P4*100,0)</f>
        <v>33</v>
      </c>
      <c r="R4" s="10">
        <v>1</v>
      </c>
      <c r="S4" s="10">
        <f>Q4</f>
        <v>33</v>
      </c>
      <c r="U4" s="9" t="s">
        <v>67</v>
      </c>
      <c r="V4" s="18">
        <v>33</v>
      </c>
      <c r="X4" s="15">
        <f>ROW() - 3</f>
        <v>1</v>
      </c>
      <c r="Y4" s="8">
        <f>V6 - 1</f>
        <v>10123013</v>
      </c>
      <c r="Z4" s="8">
        <f t="shared" ref="Z4:Z51" si="2">MOD($V$3 * Y4 + $V$4, $V$5)</f>
        <v>81932393</v>
      </c>
      <c r="AA4" s="8" t="str">
        <f>IF(COUNTIF($Z$4:Z4, Z4) &gt; 1, "Duplikat", "")</f>
        <v/>
      </c>
      <c r="AB4" s="8">
        <f t="shared" ref="AB4:AB51" si="3">Z4 / $V$5</f>
        <v>0.81932402012564221</v>
      </c>
      <c r="AC4" s="8">
        <f>ROUND(AB4 * 100, 0)</f>
        <v>82</v>
      </c>
      <c r="AE4" s="8" t="s">
        <v>37</v>
      </c>
      <c r="AF4" s="15">
        <f>AC4</f>
        <v>82</v>
      </c>
      <c r="AG4" s="15" cm="1">
        <f t="array" ref="AG4">_xlfn.IFS(
  AF4&lt;=33, 67,
  AF4&lt;=54, 102,
  AF4&lt;=83, 137,
  AF4&lt;=96, 172,
  AF4&lt;=98, 242,
  AF4&lt;=100, 277
)</f>
        <v>137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51</v>
      </c>
      <c r="D5" s="10">
        <v>77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85</v>
      </c>
      <c r="L5" s="10">
        <f t="shared" si="0"/>
        <v>119</v>
      </c>
      <c r="M5" s="10">
        <f t="shared" ref="M5:M10" si="4">COUNTIFS($D$2:$D$49, "&gt;=" &amp; K5, $D$2:$D$49, "&lt;=" &amp; L5)</f>
        <v>10</v>
      </c>
      <c r="N5" s="8">
        <f t="shared" ref="N5:N10" si="5">SUM(K5:L5)/2</f>
        <v>102</v>
      </c>
      <c r="O5" s="14">
        <f t="shared" si="1"/>
        <v>0.20833333333333334</v>
      </c>
      <c r="P5" s="14">
        <f t="shared" ref="P5:P10" si="6">P4+O5</f>
        <v>0.54166666666666663</v>
      </c>
      <c r="Q5" s="8">
        <f t="shared" ref="Q5:Q10" si="7">ROUND(P5*100,0)</f>
        <v>54</v>
      </c>
      <c r="R5" s="10">
        <f>S4+1</f>
        <v>34</v>
      </c>
      <c r="S5" s="10">
        <f t="shared" ref="S5:S10" si="8">Q5</f>
        <v>54</v>
      </c>
      <c r="U5" s="9" t="s">
        <v>68</v>
      </c>
      <c r="V5" s="15">
        <v>99999989</v>
      </c>
      <c r="X5" s="15">
        <f t="shared" ref="X5:X51" si="9">ROW() - 3</f>
        <v>2</v>
      </c>
      <c r="Y5" s="8">
        <f>Z4 - 1</f>
        <v>81932392</v>
      </c>
      <c r="Z5" s="8">
        <f t="shared" si="2"/>
        <v>47442926</v>
      </c>
      <c r="AA5" s="8" t="str">
        <f>IF(COUNTIF($Z$4:Z5, Z5) &gt; 1, "Duplikat", "")</f>
        <v/>
      </c>
      <c r="AB5" s="8">
        <f t="shared" si="3"/>
        <v>0.47442931218722434</v>
      </c>
      <c r="AC5" s="8">
        <f t="shared" ref="AC5:AC51" si="10">ROUND(AB5 * 100, 0)</f>
        <v>47</v>
      </c>
      <c r="AE5" s="8" t="s">
        <v>38</v>
      </c>
      <c r="AF5" s="15">
        <f t="shared" ref="AF5:AF50" si="11">AC5</f>
        <v>47</v>
      </c>
      <c r="AG5" s="15" cm="1">
        <f t="array" ref="AG5">_xlfn.IFS(
  AF5&lt;=33, 67,
  AF5&lt;=54, 102,
  AF5&lt;=83, 137,
  AF5&lt;=96, 172,
  AF5&lt;=98, 242,
  AF5&lt;=100, 277
)</f>
        <v>102</v>
      </c>
      <c r="AH5" s="15">
        <f>IF(AG5 - AG4&gt;= 0, "+" &amp; (AG5 - AG4), AG5 - AG4)</f>
        <v>-35</v>
      </c>
      <c r="AI5" s="15" t="str">
        <f>IF(AG5&gt;AG4,"Naik",IF(AG5&lt;AG4,"Turun","Stabil"))</f>
        <v>Turun</v>
      </c>
      <c r="AJ5" s="16">
        <f>IF(AG5&lt;&gt;0,(AG5-AG4)/AG4,0)</f>
        <v>-0.25547445255474455</v>
      </c>
    </row>
    <row r="6" spans="1:36" x14ac:dyDescent="0.25">
      <c r="A6" s="8">
        <v>5</v>
      </c>
      <c r="B6" s="8" t="s">
        <v>41</v>
      </c>
      <c r="C6" s="8" t="s">
        <v>51</v>
      </c>
      <c r="D6" s="10">
        <v>75</v>
      </c>
      <c r="E6" s="8">
        <v>2021</v>
      </c>
      <c r="G6" s="2" t="s">
        <v>62</v>
      </c>
      <c r="H6" s="8">
        <f>ROUND(H4/H5, 0)</f>
        <v>34</v>
      </c>
      <c r="I6" s="4"/>
      <c r="J6" s="13">
        <f t="shared" ref="J6:J10" si="12">J5+1</f>
        <v>3</v>
      </c>
      <c r="K6" s="10">
        <f t="shared" ref="K6:K10" si="13">L5+1</f>
        <v>120</v>
      </c>
      <c r="L6" s="10">
        <f t="shared" si="0"/>
        <v>154</v>
      </c>
      <c r="M6" s="10">
        <f t="shared" si="4"/>
        <v>14</v>
      </c>
      <c r="N6" s="8">
        <f t="shared" si="5"/>
        <v>137</v>
      </c>
      <c r="O6" s="14">
        <f t="shared" si="1"/>
        <v>0.29166666666666669</v>
      </c>
      <c r="P6" s="14">
        <f t="shared" si="6"/>
        <v>0.83333333333333326</v>
      </c>
      <c r="Q6" s="8">
        <f t="shared" si="7"/>
        <v>83</v>
      </c>
      <c r="R6" s="10">
        <f>S5+1</f>
        <v>55</v>
      </c>
      <c r="S6" s="10">
        <f t="shared" si="8"/>
        <v>83</v>
      </c>
      <c r="U6" s="9" t="s">
        <v>69</v>
      </c>
      <c r="V6" s="19">
        <v>10123014</v>
      </c>
      <c r="X6" s="15">
        <f t="shared" si="9"/>
        <v>3</v>
      </c>
      <c r="Y6" s="8">
        <f t="shared" ref="Y6:Y51" si="14">Z5 - 1</f>
        <v>47442925</v>
      </c>
      <c r="Z6" s="8">
        <f t="shared" si="2"/>
        <v>1964264</v>
      </c>
      <c r="AA6" s="8" t="str">
        <f>IF(COUNTIF($Z$4:Z6, Z6) &gt; 1, "Duplikat", "")</f>
        <v/>
      </c>
      <c r="AB6" s="8">
        <f t="shared" si="3"/>
        <v>1.9642642160690636E-2</v>
      </c>
      <c r="AC6" s="8">
        <f t="shared" si="10"/>
        <v>2</v>
      </c>
      <c r="AE6" s="8" t="s">
        <v>39</v>
      </c>
      <c r="AF6" s="15">
        <f t="shared" si="11"/>
        <v>2</v>
      </c>
      <c r="AG6" s="15" cm="1">
        <f t="array" ref="AG6">_xlfn.IFS(
  AF6&lt;=33, 67,
  AF6&lt;=54, 102,
  AF6&lt;=83, 137,
  AF6&lt;=96, 172,
  AF6&lt;=98, 242,
  AF6&lt;=100, 277
)</f>
        <v>67</v>
      </c>
      <c r="AH6" s="15">
        <f t="shared" ref="AH6:AH51" si="15">IF(AG6 - AG5&gt;= 0, "+" &amp; (AG6 - AG5), AG6 - AG5)</f>
        <v>-35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-0.34313725490196079</v>
      </c>
    </row>
    <row r="7" spans="1:36" x14ac:dyDescent="0.25">
      <c r="A7" s="8">
        <v>6</v>
      </c>
      <c r="B7" s="8" t="s">
        <v>42</v>
      </c>
      <c r="C7" s="8" t="s">
        <v>51</v>
      </c>
      <c r="D7" s="10">
        <v>75</v>
      </c>
      <c r="E7" s="8">
        <v>2021</v>
      </c>
      <c r="I7" s="4"/>
      <c r="J7" s="13">
        <f t="shared" si="12"/>
        <v>4</v>
      </c>
      <c r="K7" s="10">
        <f t="shared" si="13"/>
        <v>155</v>
      </c>
      <c r="L7" s="10">
        <f t="shared" si="0"/>
        <v>189</v>
      </c>
      <c r="M7" s="10">
        <f t="shared" si="4"/>
        <v>6</v>
      </c>
      <c r="N7" s="8">
        <f t="shared" si="5"/>
        <v>172</v>
      </c>
      <c r="O7" s="14">
        <f t="shared" si="1"/>
        <v>0.125</v>
      </c>
      <c r="P7" s="14">
        <f t="shared" si="6"/>
        <v>0.95833333333333326</v>
      </c>
      <c r="Q7" s="8">
        <f t="shared" si="7"/>
        <v>96</v>
      </c>
      <c r="R7" s="10">
        <f t="shared" ref="R7:R10" si="18">S6+1</f>
        <v>84</v>
      </c>
      <c r="S7" s="10">
        <f t="shared" si="8"/>
        <v>96</v>
      </c>
      <c r="X7" s="15">
        <f t="shared" si="9"/>
        <v>4</v>
      </c>
      <c r="Y7" s="8">
        <f t="shared" si="14"/>
        <v>1964263</v>
      </c>
      <c r="Z7" s="8">
        <f t="shared" si="2"/>
        <v>90533555</v>
      </c>
      <c r="AA7" s="8" t="str">
        <f>IF(COUNTIF($Z$4:Z7, Z7) &gt; 1, "Duplikat", "")</f>
        <v/>
      </c>
      <c r="AB7" s="8">
        <f t="shared" si="3"/>
        <v>0.90533564958692148</v>
      </c>
      <c r="AC7" s="8">
        <f t="shared" si="10"/>
        <v>91</v>
      </c>
      <c r="AE7" s="8" t="s">
        <v>40</v>
      </c>
      <c r="AF7" s="15">
        <f t="shared" si="11"/>
        <v>91</v>
      </c>
      <c r="AG7" s="15" cm="1">
        <f t="array" ref="AG7">_xlfn.IFS(
  AF7&lt;=33, 67,
  AF7&lt;=54, 102,
  AF7&lt;=83, 137,
  AF7&lt;=96, 172,
  AF7&lt;=98, 242,
  AF7&lt;=100, 277
)</f>
        <v>172</v>
      </c>
      <c r="AH7" s="15" t="str">
        <f t="shared" si="15"/>
        <v>+105</v>
      </c>
      <c r="AI7" s="15" t="str">
        <f t="shared" si="16"/>
        <v>Naik</v>
      </c>
      <c r="AJ7" s="16">
        <f t="shared" si="17"/>
        <v>1.5671641791044777</v>
      </c>
    </row>
    <row r="8" spans="1:36" x14ac:dyDescent="0.25">
      <c r="A8" s="8">
        <v>7</v>
      </c>
      <c r="B8" s="8" t="s">
        <v>43</v>
      </c>
      <c r="C8" s="8" t="s">
        <v>51</v>
      </c>
      <c r="D8" s="10">
        <v>63</v>
      </c>
      <c r="E8" s="8">
        <v>2021</v>
      </c>
      <c r="I8" s="4"/>
      <c r="J8" s="13">
        <f t="shared" si="12"/>
        <v>5</v>
      </c>
      <c r="K8" s="10">
        <f t="shared" si="13"/>
        <v>190</v>
      </c>
      <c r="L8" s="10">
        <f t="shared" si="0"/>
        <v>224</v>
      </c>
      <c r="M8" s="10">
        <f>COUNTIFS($D$2:$D$49, "&gt;=" &amp; K8, $D$2:$D$49, "&lt;=" &amp; L8)</f>
        <v>0</v>
      </c>
      <c r="N8" s="8">
        <f t="shared" si="5"/>
        <v>207</v>
      </c>
      <c r="O8" s="14">
        <f t="shared" si="1"/>
        <v>0</v>
      </c>
      <c r="P8" s="14">
        <f t="shared" si="6"/>
        <v>0.95833333333333326</v>
      </c>
      <c r="Q8" s="8">
        <f t="shared" si="7"/>
        <v>96</v>
      </c>
      <c r="R8" s="10"/>
      <c r="S8" s="10"/>
      <c r="X8" s="15">
        <f t="shared" si="9"/>
        <v>5</v>
      </c>
      <c r="Y8" s="8">
        <f t="shared" si="14"/>
        <v>90533554</v>
      </c>
      <c r="Z8" s="8">
        <f t="shared" si="2"/>
        <v>81755728</v>
      </c>
      <c r="AA8" s="8" t="str">
        <f>IF(COUNTIF($Z$4:Z8, Z8) &gt; 1, "Duplikat", "")</f>
        <v/>
      </c>
      <c r="AB8" s="8">
        <f t="shared" si="3"/>
        <v>0.81755736993131067</v>
      </c>
      <c r="AC8" s="8">
        <f t="shared" si="10"/>
        <v>82</v>
      </c>
      <c r="AE8" s="8" t="s">
        <v>41</v>
      </c>
      <c r="AF8" s="15">
        <f t="shared" si="11"/>
        <v>82</v>
      </c>
      <c r="AG8" s="15" cm="1">
        <f t="array" ref="AG8">_xlfn.IFS(
  AF8&lt;=33, 67,
  AF8&lt;=54, 102,
  AF8&lt;=83, 137,
  AF8&lt;=96, 172,
  AF8&lt;=98, 242,
  AF8&lt;=100, 277
)</f>
        <v>137</v>
      </c>
      <c r="AH8" s="15">
        <f t="shared" si="15"/>
        <v>-35</v>
      </c>
      <c r="AI8" s="15" t="str">
        <f t="shared" si="16"/>
        <v>Turun</v>
      </c>
      <c r="AJ8" s="16">
        <f t="shared" si="17"/>
        <v>-0.20348837209302326</v>
      </c>
    </row>
    <row r="9" spans="1:36" x14ac:dyDescent="0.25">
      <c r="A9" s="8">
        <v>8</v>
      </c>
      <c r="B9" s="8" t="s">
        <v>44</v>
      </c>
      <c r="C9" s="8" t="s">
        <v>51</v>
      </c>
      <c r="D9" s="10">
        <v>73</v>
      </c>
      <c r="E9" s="8">
        <v>2021</v>
      </c>
      <c r="I9" s="4"/>
      <c r="J9" s="13">
        <f t="shared" si="12"/>
        <v>6</v>
      </c>
      <c r="K9" s="10">
        <f t="shared" si="13"/>
        <v>225</v>
      </c>
      <c r="L9" s="10">
        <f t="shared" si="0"/>
        <v>259</v>
      </c>
      <c r="M9" s="10">
        <f t="shared" si="4"/>
        <v>1</v>
      </c>
      <c r="N9" s="8">
        <f t="shared" si="5"/>
        <v>242</v>
      </c>
      <c r="O9" s="14">
        <f t="shared" si="1"/>
        <v>2.0833333333333332E-2</v>
      </c>
      <c r="P9" s="14">
        <f t="shared" si="6"/>
        <v>0.97916666666666663</v>
      </c>
      <c r="Q9" s="8">
        <f t="shared" si="7"/>
        <v>98</v>
      </c>
      <c r="R9" s="10">
        <f>S7+1</f>
        <v>97</v>
      </c>
      <c r="S9" s="10">
        <f>Q9</f>
        <v>98</v>
      </c>
      <c r="X9" s="15">
        <f t="shared" si="9"/>
        <v>6</v>
      </c>
      <c r="Y9" s="8">
        <f t="shared" si="14"/>
        <v>81755727</v>
      </c>
      <c r="Z9" s="8">
        <f t="shared" si="2"/>
        <v>30306421</v>
      </c>
      <c r="AA9" s="8" t="str">
        <f>IF(COUNTIF($Z$4:Z9, Z9) &gt; 1, "Duplikat", "")</f>
        <v/>
      </c>
      <c r="AB9" s="8">
        <f t="shared" si="3"/>
        <v>0.30306424333706677</v>
      </c>
      <c r="AC9" s="8">
        <f t="shared" si="10"/>
        <v>30</v>
      </c>
      <c r="AE9" s="8" t="s">
        <v>42</v>
      </c>
      <c r="AF9" s="15">
        <f t="shared" si="11"/>
        <v>30</v>
      </c>
      <c r="AG9" s="15" cm="1">
        <f t="array" ref="AG9">_xlfn.IFS(
  AF9&lt;=33, 67,
  AF9&lt;=54, 102,
  AF9&lt;=83, 137,
  AF9&lt;=96, 172,
  AF9&lt;=98, 242,
  AF9&lt;=100, 277
)</f>
        <v>67</v>
      </c>
      <c r="AH9" s="15">
        <f t="shared" si="15"/>
        <v>-70</v>
      </c>
      <c r="AI9" s="15" t="str">
        <f t="shared" si="16"/>
        <v>Turun</v>
      </c>
      <c r="AJ9" s="16">
        <f t="shared" si="17"/>
        <v>-0.51094890510948909</v>
      </c>
    </row>
    <row r="10" spans="1:36" x14ac:dyDescent="0.25">
      <c r="A10" s="8">
        <v>9</v>
      </c>
      <c r="B10" s="8" t="s">
        <v>45</v>
      </c>
      <c r="C10" s="8" t="s">
        <v>51</v>
      </c>
      <c r="D10" s="10">
        <v>83</v>
      </c>
      <c r="E10" s="8">
        <v>2021</v>
      </c>
      <c r="I10" s="4"/>
      <c r="J10" s="13">
        <f t="shared" si="12"/>
        <v>7</v>
      </c>
      <c r="K10" s="10">
        <f t="shared" si="13"/>
        <v>260</v>
      </c>
      <c r="L10" s="10">
        <f t="shared" si="0"/>
        <v>294</v>
      </c>
      <c r="M10" s="10">
        <f t="shared" si="4"/>
        <v>1</v>
      </c>
      <c r="N10" s="8">
        <f t="shared" si="5"/>
        <v>277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si="18"/>
        <v>99</v>
      </c>
      <c r="S10" s="10">
        <f t="shared" si="8"/>
        <v>100</v>
      </c>
      <c r="X10" s="15">
        <f t="shared" si="9"/>
        <v>7</v>
      </c>
      <c r="Y10" s="8">
        <f t="shared" si="14"/>
        <v>30306420</v>
      </c>
      <c r="Z10" s="8">
        <f t="shared" si="2"/>
        <v>39723092</v>
      </c>
      <c r="AA10" s="8" t="str">
        <f>IF(COUNTIF($Z$4:Z10, Z10) &gt; 1, "Duplikat", "")</f>
        <v/>
      </c>
      <c r="AB10" s="8">
        <f t="shared" si="3"/>
        <v>0.397230963695406</v>
      </c>
      <c r="AC10" s="8">
        <f t="shared" si="10"/>
        <v>40</v>
      </c>
      <c r="AE10" s="8" t="s">
        <v>43</v>
      </c>
      <c r="AF10" s="15">
        <f t="shared" si="11"/>
        <v>40</v>
      </c>
      <c r="AG10" s="15" cm="1">
        <f t="array" ref="AG10">_xlfn.IFS(
  AF10&lt;=33, 67,
  AF10&lt;=54, 102,
  AF10&lt;=83, 137,
  AF10&lt;=96, 172,
  AF10&lt;=98, 242,
  AF10&lt;=100, 277
)</f>
        <v>102</v>
      </c>
      <c r="AH10" s="15" t="str">
        <f t="shared" si="15"/>
        <v>+35</v>
      </c>
      <c r="AI10" s="15" t="str">
        <f t="shared" si="16"/>
        <v>Naik</v>
      </c>
      <c r="AJ10" s="16">
        <f t="shared" si="17"/>
        <v>0.52238805970149249</v>
      </c>
    </row>
    <row r="11" spans="1:36" x14ac:dyDescent="0.25">
      <c r="A11" s="8">
        <v>10</v>
      </c>
      <c r="B11" s="8" t="s">
        <v>46</v>
      </c>
      <c r="C11" s="8" t="s">
        <v>51</v>
      </c>
      <c r="D11" s="10">
        <v>79</v>
      </c>
      <c r="E11" s="8">
        <v>2021</v>
      </c>
      <c r="I11" s="3"/>
      <c r="J11" s="31" t="s">
        <v>78</v>
      </c>
      <c r="K11" s="31"/>
      <c r="L11" s="31"/>
      <c r="M11" s="10">
        <f>SUM(M4:M10)</f>
        <v>48</v>
      </c>
      <c r="N11" s="32"/>
      <c r="O11" s="32"/>
      <c r="P11" s="32"/>
      <c r="Q11" s="32"/>
      <c r="R11" s="32"/>
      <c r="S11" s="32"/>
      <c r="X11" s="15">
        <f t="shared" si="9"/>
        <v>8</v>
      </c>
      <c r="Y11" s="8">
        <f t="shared" si="14"/>
        <v>39723091</v>
      </c>
      <c r="Z11" s="8">
        <f t="shared" si="2"/>
        <v>53140278</v>
      </c>
      <c r="AA11" s="8" t="str">
        <f>IF(COUNTIF($Z$4:Z11, Z11) &gt; 1, "Duplikat", "")</f>
        <v/>
      </c>
      <c r="AB11" s="8">
        <f t="shared" si="3"/>
        <v>0.53140283845431224</v>
      </c>
      <c r="AC11" s="8">
        <f t="shared" si="10"/>
        <v>53</v>
      </c>
      <c r="AE11" s="8" t="s">
        <v>44</v>
      </c>
      <c r="AF11" s="15">
        <f t="shared" si="11"/>
        <v>53</v>
      </c>
      <c r="AG11" s="15" cm="1">
        <f t="array" ref="AG11">_xlfn.IFS(
  AF11&lt;=33, 67,
  AF11&lt;=54, 102,
  AF11&lt;=83, 137,
  AF11&lt;=96, 172,
  AF11&lt;=98, 242,
  AF11&lt;=100, 277
)</f>
        <v>102</v>
      </c>
      <c r="AH11" s="15" t="str">
        <f t="shared" si="15"/>
        <v>+0</v>
      </c>
      <c r="AI11" s="15" t="str">
        <f t="shared" si="16"/>
        <v>Stabil</v>
      </c>
      <c r="AJ11" s="16">
        <f t="shared" si="17"/>
        <v>0</v>
      </c>
    </row>
    <row r="12" spans="1:36" x14ac:dyDescent="0.25">
      <c r="A12" s="8">
        <v>11</v>
      </c>
      <c r="B12" s="8" t="s">
        <v>47</v>
      </c>
      <c r="C12" s="8" t="s">
        <v>51</v>
      </c>
      <c r="D12" s="10">
        <v>79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53140277</v>
      </c>
      <c r="Z12" s="8">
        <f t="shared" si="2"/>
        <v>54607463</v>
      </c>
      <c r="AA12" s="8" t="str">
        <f>IF(COUNTIF($Z$4:Z12, Z12) &gt; 1, "Duplikat", "")</f>
        <v/>
      </c>
      <c r="AB12" s="8">
        <f t="shared" si="3"/>
        <v>0.54607469006821596</v>
      </c>
      <c r="AC12" s="8">
        <f t="shared" si="10"/>
        <v>55</v>
      </c>
      <c r="AE12" s="8" t="s">
        <v>45</v>
      </c>
      <c r="AF12" s="15">
        <f t="shared" si="11"/>
        <v>55</v>
      </c>
      <c r="AG12" s="15" cm="1">
        <f t="array" ref="AG12">_xlfn.IFS(
  AF12&lt;=33, 67,
  AF12&lt;=54, 102,
  AF12&lt;=83, 137,
  AF12&lt;=96, 172,
  AF12&lt;=98, 242,
  AF12&lt;=100, 277
)</f>
        <v>137</v>
      </c>
      <c r="AH12" s="15" t="str">
        <f t="shared" si="15"/>
        <v>+35</v>
      </c>
      <c r="AI12" s="15" t="str">
        <f t="shared" si="16"/>
        <v>Naik</v>
      </c>
      <c r="AJ12" s="16">
        <f t="shared" si="17"/>
        <v>0.34313725490196079</v>
      </c>
    </row>
    <row r="13" spans="1:36" x14ac:dyDescent="0.25">
      <c r="A13" s="8">
        <v>12</v>
      </c>
      <c r="B13" s="8" t="s">
        <v>48</v>
      </c>
      <c r="C13" s="8" t="s">
        <v>51</v>
      </c>
      <c r="D13" s="10">
        <v>89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54607462</v>
      </c>
      <c r="Z13" s="8">
        <f t="shared" si="2"/>
        <v>96924419</v>
      </c>
      <c r="AA13" s="8" t="str">
        <f>IF(COUNTIF($Z$4:Z13, Z13) &gt; 1, "Duplikat", "")</f>
        <v/>
      </c>
      <c r="AB13" s="8">
        <f t="shared" si="3"/>
        <v>0.96924429661687261</v>
      </c>
      <c r="AC13" s="8">
        <f t="shared" si="10"/>
        <v>97</v>
      </c>
      <c r="AE13" s="8" t="s">
        <v>46</v>
      </c>
      <c r="AF13" s="15">
        <f t="shared" si="11"/>
        <v>97</v>
      </c>
      <c r="AG13" s="15" cm="1">
        <f t="array" ref="AG13">_xlfn.IFS(
  AF13&lt;=33, 67,
  AF13&lt;=54, 102,
  AF13&lt;=83, 137,
  AF13&lt;=96, 172,
  AF13&lt;=98, 242,
  AF13&lt;=100, 277
)</f>
        <v>242</v>
      </c>
      <c r="AH13" s="15" t="str">
        <f t="shared" si="15"/>
        <v>+105</v>
      </c>
      <c r="AI13" s="15" t="str">
        <f t="shared" si="16"/>
        <v>Naik</v>
      </c>
      <c r="AJ13" s="16">
        <f t="shared" si="17"/>
        <v>0.76642335766423353</v>
      </c>
    </row>
    <row r="14" spans="1:36" x14ac:dyDescent="0.25">
      <c r="A14" s="8">
        <v>13</v>
      </c>
      <c r="B14" s="8" t="s">
        <v>37</v>
      </c>
      <c r="C14" s="8" t="s">
        <v>51</v>
      </c>
      <c r="D14" s="10">
        <v>82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96924418</v>
      </c>
      <c r="Z14" s="8">
        <f t="shared" si="2"/>
        <v>1669613</v>
      </c>
      <c r="AA14" s="8" t="str">
        <f>IF(COUNTIF($Z$4:Z14, Z14) &gt; 1, "Duplikat", "")</f>
        <v/>
      </c>
      <c r="AB14" s="8">
        <f t="shared" si="3"/>
        <v>1.6696131836574504E-2</v>
      </c>
      <c r="AC14" s="8">
        <f t="shared" si="10"/>
        <v>2</v>
      </c>
      <c r="AE14" s="8" t="s">
        <v>47</v>
      </c>
      <c r="AF14" s="15">
        <f t="shared" si="11"/>
        <v>2</v>
      </c>
      <c r="AG14" s="15" cm="1">
        <f t="array" ref="AG14">_xlfn.IFS(
  AF14&lt;=33, 67,
  AF14&lt;=54, 102,
  AF14&lt;=83, 137,
  AF14&lt;=96, 172,
  AF14&lt;=98, 242,
  AF14&lt;=100, 277
)</f>
        <v>67</v>
      </c>
      <c r="AH14" s="15">
        <f t="shared" si="15"/>
        <v>-175</v>
      </c>
      <c r="AI14" s="15" t="str">
        <f t="shared" si="16"/>
        <v>Turun</v>
      </c>
      <c r="AJ14" s="16">
        <f t="shared" si="17"/>
        <v>-0.72314049586776863</v>
      </c>
    </row>
    <row r="15" spans="1:36" x14ac:dyDescent="0.25">
      <c r="A15" s="8">
        <v>14</v>
      </c>
      <c r="B15" s="8" t="s">
        <v>38</v>
      </c>
      <c r="C15" s="8" t="s">
        <v>51</v>
      </c>
      <c r="D15" s="10">
        <v>59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1669612</v>
      </c>
      <c r="Z15" s="8">
        <f t="shared" si="2"/>
        <v>61952408</v>
      </c>
      <c r="AA15" s="8" t="str">
        <f>IF(COUNTIF($Z$4:Z15, Z15) &gt; 1, "Duplikat", "")</f>
        <v/>
      </c>
      <c r="AB15" s="8">
        <f t="shared" si="3"/>
        <v>0.61952414814765633</v>
      </c>
      <c r="AC15" s="8">
        <f t="shared" si="10"/>
        <v>62</v>
      </c>
      <c r="AE15" s="8" t="s">
        <v>48</v>
      </c>
      <c r="AF15" s="15">
        <f t="shared" si="11"/>
        <v>62</v>
      </c>
      <c r="AG15" s="15" cm="1">
        <f t="array" ref="AG15">_xlfn.IFS(
  AF15&lt;=33, 67,
  AF15&lt;=54, 102,
  AF15&lt;=83, 137,
  AF15&lt;=96, 172,
  AF15&lt;=98, 242,
  AF15&lt;=100, 277
)</f>
        <v>137</v>
      </c>
      <c r="AH15" s="15" t="str">
        <f t="shared" si="15"/>
        <v>+70</v>
      </c>
      <c r="AI15" s="15" t="str">
        <f t="shared" si="16"/>
        <v>Naik</v>
      </c>
      <c r="AJ15" s="16">
        <f t="shared" si="17"/>
        <v>1.044776119402985</v>
      </c>
    </row>
    <row r="16" spans="1:36" x14ac:dyDescent="0.25">
      <c r="A16" s="8">
        <v>15</v>
      </c>
      <c r="B16" s="8" t="s">
        <v>39</v>
      </c>
      <c r="C16" s="8" t="s">
        <v>51</v>
      </c>
      <c r="D16" s="10">
        <v>74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61952407</v>
      </c>
      <c r="Z16" s="8">
        <f t="shared" si="2"/>
        <v>9384172</v>
      </c>
      <c r="AA16" s="8" t="str">
        <f>IF(COUNTIF($Z$4:Z16, Z16) &gt; 1, "Duplikat", "")</f>
        <v/>
      </c>
      <c r="AB16" s="8">
        <f t="shared" si="3"/>
        <v>9.3841730322590342E-2</v>
      </c>
      <c r="AC16" s="8">
        <f t="shared" si="10"/>
        <v>9</v>
      </c>
      <c r="AE16" s="8" t="s">
        <v>37</v>
      </c>
      <c r="AF16" s="15">
        <f t="shared" si="11"/>
        <v>9</v>
      </c>
      <c r="AG16" s="15" cm="1">
        <f t="array" ref="AG16">_xlfn.IFS(
  AF16&lt;=33, 67,
  AF16&lt;=54, 102,
  AF16&lt;=83, 137,
  AF16&lt;=96, 172,
  AF16&lt;=98, 242,
  AF16&lt;=100, 277
)</f>
        <v>67</v>
      </c>
      <c r="AH16" s="15">
        <f t="shared" si="15"/>
        <v>-70</v>
      </c>
      <c r="AI16" s="15" t="str">
        <f t="shared" si="16"/>
        <v>Turun</v>
      </c>
      <c r="AJ16" s="16">
        <f t="shared" si="17"/>
        <v>-0.51094890510948909</v>
      </c>
    </row>
    <row r="17" spans="1:36" x14ac:dyDescent="0.25">
      <c r="A17" s="8">
        <v>16</v>
      </c>
      <c r="B17" s="8" t="s">
        <v>40</v>
      </c>
      <c r="C17" s="8" t="s">
        <v>51</v>
      </c>
      <c r="D17" s="10">
        <v>68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9384171</v>
      </c>
      <c r="Z17" s="8">
        <f t="shared" si="2"/>
        <v>10264719</v>
      </c>
      <c r="AA17" s="8" t="str">
        <f>IF(COUNTIF($Z$4:Z17, Z17) &gt; 1, "Duplikat", "")</f>
        <v/>
      </c>
      <c r="AB17" s="8">
        <f t="shared" si="3"/>
        <v>0.10264720129119215</v>
      </c>
      <c r="AC17" s="8">
        <f t="shared" si="10"/>
        <v>10</v>
      </c>
      <c r="AE17" s="8" t="s">
        <v>38</v>
      </c>
      <c r="AF17" s="15">
        <f t="shared" si="11"/>
        <v>10</v>
      </c>
      <c r="AG17" s="15" cm="1">
        <f t="array" ref="AG17">_xlfn.IFS(
  AF17&lt;=33, 67,
  AF17&lt;=54, 102,
  AF17&lt;=83, 137,
  AF17&lt;=96, 172,
  AF17&lt;=98, 242,
  AF17&lt;=100, 277
)</f>
        <v>67</v>
      </c>
      <c r="AH17" s="15" t="str">
        <f t="shared" si="15"/>
        <v>+0</v>
      </c>
      <c r="AI17" s="15" t="str">
        <f t="shared" si="16"/>
        <v>Stabil</v>
      </c>
      <c r="AJ17" s="16">
        <f t="shared" si="17"/>
        <v>0</v>
      </c>
    </row>
    <row r="18" spans="1:36" x14ac:dyDescent="0.25">
      <c r="A18" s="8">
        <v>17</v>
      </c>
      <c r="B18" s="8" t="s">
        <v>41</v>
      </c>
      <c r="C18" s="8" t="s">
        <v>51</v>
      </c>
      <c r="D18" s="10">
        <v>61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10264718</v>
      </c>
      <c r="Z18" s="8">
        <f t="shared" si="2"/>
        <v>95677778</v>
      </c>
      <c r="AA18" s="8" t="str">
        <f>IF(COUNTIF($Z$4:Z18, Z18) &gt; 1, "Duplikat", "")</f>
        <v/>
      </c>
      <c r="AB18" s="8">
        <f t="shared" si="3"/>
        <v>0.95677788524556739</v>
      </c>
      <c r="AC18" s="8">
        <f t="shared" si="10"/>
        <v>96</v>
      </c>
      <c r="AE18" s="8" t="s">
        <v>39</v>
      </c>
      <c r="AF18" s="15">
        <f t="shared" si="11"/>
        <v>96</v>
      </c>
      <c r="AG18" s="15" cm="1">
        <f t="array" ref="AG18">_xlfn.IFS(
  AF18&lt;=33, 67,
  AF18&lt;=54, 102,
  AF18&lt;=83, 137,
  AF18&lt;=96, 172,
  AF18&lt;=98, 242,
  AF18&lt;=100, 277
)</f>
        <v>172</v>
      </c>
      <c r="AH18" s="15" t="str">
        <f t="shared" si="15"/>
        <v>+105</v>
      </c>
      <c r="AI18" s="15" t="str">
        <f t="shared" si="16"/>
        <v>Naik</v>
      </c>
      <c r="AJ18" s="16">
        <f t="shared" si="17"/>
        <v>1.5671641791044777</v>
      </c>
    </row>
    <row r="19" spans="1:36" x14ac:dyDescent="0.25">
      <c r="A19" s="8">
        <v>18</v>
      </c>
      <c r="B19" s="8" t="s">
        <v>42</v>
      </c>
      <c r="C19" s="8" t="s">
        <v>51</v>
      </c>
      <c r="D19" s="10">
        <v>91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95677777</v>
      </c>
      <c r="Z19" s="8">
        <f t="shared" si="2"/>
        <v>80745414</v>
      </c>
      <c r="AA19" s="8" t="str">
        <f>IF(COUNTIF($Z$4:Z19, Z19) &gt; 1, "Duplikat", "")</f>
        <v/>
      </c>
      <c r="AB19" s="8">
        <f t="shared" si="3"/>
        <v>0.8074542288199652</v>
      </c>
      <c r="AC19" s="8">
        <f t="shared" si="10"/>
        <v>81</v>
      </c>
      <c r="AE19" s="8" t="s">
        <v>40</v>
      </c>
      <c r="AF19" s="15">
        <f t="shared" si="11"/>
        <v>81</v>
      </c>
      <c r="AG19" s="15" cm="1">
        <f t="array" ref="AG19">_xlfn.IFS(
  AF19&lt;=33, 67,
  AF19&lt;=54, 102,
  AF19&lt;=83, 137,
  AF19&lt;=96, 172,
  AF19&lt;=98, 242,
  AF19&lt;=100, 277
)</f>
        <v>137</v>
      </c>
      <c r="AH19" s="15">
        <f t="shared" si="15"/>
        <v>-35</v>
      </c>
      <c r="AI19" s="15" t="str">
        <f t="shared" si="16"/>
        <v>Turun</v>
      </c>
      <c r="AJ19" s="16">
        <f t="shared" si="17"/>
        <v>-0.20348837209302326</v>
      </c>
    </row>
    <row r="20" spans="1:36" x14ac:dyDescent="0.25">
      <c r="A20" s="8">
        <v>19</v>
      </c>
      <c r="B20" s="8" t="s">
        <v>43</v>
      </c>
      <c r="C20" s="8" t="s">
        <v>51</v>
      </c>
      <c r="D20" s="10">
        <v>94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80745413</v>
      </c>
      <c r="Z20" s="8">
        <f t="shared" si="2"/>
        <v>32305952</v>
      </c>
      <c r="AA20" s="8" t="str">
        <f>IF(COUNTIF($Z$4:Z20, Z20) &gt; 1, "Duplikat", "")</f>
        <v/>
      </c>
      <c r="AB20" s="8">
        <f t="shared" si="3"/>
        <v>0.32305955553655114</v>
      </c>
      <c r="AC20" s="8">
        <f t="shared" si="10"/>
        <v>32</v>
      </c>
      <c r="AE20" s="8" t="s">
        <v>41</v>
      </c>
      <c r="AF20" s="15">
        <f t="shared" si="11"/>
        <v>32</v>
      </c>
      <c r="AG20" s="15" cm="1">
        <f t="array" ref="AG20">_xlfn.IFS(
  AF20&lt;=33, 67,
  AF20&lt;=54, 102,
  AF20&lt;=83, 137,
  AF20&lt;=96, 172,
  AF20&lt;=98, 242,
  AF20&lt;=100, 277
)</f>
        <v>67</v>
      </c>
      <c r="AH20" s="15">
        <f t="shared" si="15"/>
        <v>-70</v>
      </c>
      <c r="AI20" s="15" t="str">
        <f t="shared" si="16"/>
        <v>Turun</v>
      </c>
      <c r="AJ20" s="16">
        <f t="shared" si="17"/>
        <v>-0.51094890510948909</v>
      </c>
    </row>
    <row r="21" spans="1:36" x14ac:dyDescent="0.25">
      <c r="A21" s="8">
        <v>20</v>
      </c>
      <c r="B21" s="8" t="s">
        <v>44</v>
      </c>
      <c r="C21" s="8" t="s">
        <v>51</v>
      </c>
      <c r="D21" s="10">
        <v>96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32305951</v>
      </c>
      <c r="Z21" s="8">
        <f t="shared" si="2"/>
        <v>33677621</v>
      </c>
      <c r="AA21" s="8" t="str">
        <f>IF(COUNTIF($Z$4:Z21, Z21) &gt; 1, "Duplikat", "")</f>
        <v/>
      </c>
      <c r="AB21" s="8">
        <f t="shared" si="3"/>
        <v>0.33677624704538717</v>
      </c>
      <c r="AC21" s="8">
        <f t="shared" si="10"/>
        <v>34</v>
      </c>
      <c r="AE21" s="8" t="s">
        <v>42</v>
      </c>
      <c r="AF21" s="15">
        <f t="shared" si="11"/>
        <v>34</v>
      </c>
      <c r="AG21" s="15" cm="1">
        <f t="array" ref="AG21">_xlfn.IFS(
  AF21&lt;=33, 67,
  AF21&lt;=54, 102,
  AF21&lt;=83, 137,
  AF21&lt;=96, 172,
  AF21&lt;=98, 242,
  AF21&lt;=100, 277
)</f>
        <v>102</v>
      </c>
      <c r="AH21" s="15" t="str">
        <f t="shared" si="15"/>
        <v>+35</v>
      </c>
      <c r="AI21" s="15" t="str">
        <f t="shared" si="16"/>
        <v>Naik</v>
      </c>
      <c r="AJ21" s="16">
        <f t="shared" si="17"/>
        <v>0.52238805970149249</v>
      </c>
    </row>
    <row r="22" spans="1:36" x14ac:dyDescent="0.25">
      <c r="A22" s="8">
        <v>21</v>
      </c>
      <c r="B22" s="8" t="s">
        <v>45</v>
      </c>
      <c r="C22" s="8" t="s">
        <v>51</v>
      </c>
      <c r="D22" s="10">
        <v>109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33677620</v>
      </c>
      <c r="Z22" s="8">
        <f t="shared" si="2"/>
        <v>66729525</v>
      </c>
      <c r="AA22" s="8" t="str">
        <f>IF(COUNTIF($Z$4:Z22, Z22) &gt; 1, "Duplikat", "")</f>
        <v/>
      </c>
      <c r="AB22" s="8">
        <f t="shared" si="3"/>
        <v>0.66729532340248554</v>
      </c>
      <c r="AC22" s="8">
        <f t="shared" si="10"/>
        <v>67</v>
      </c>
      <c r="AE22" s="8" t="s">
        <v>43</v>
      </c>
      <c r="AF22" s="15">
        <f t="shared" si="11"/>
        <v>67</v>
      </c>
      <c r="AG22" s="15" cm="1">
        <f t="array" ref="AG22">_xlfn.IFS(
  AF22&lt;=33, 67,
  AF22&lt;=54, 102,
  AF22&lt;=83, 137,
  AF22&lt;=96, 172,
  AF22&lt;=98, 242,
  AF22&lt;=100, 277
)</f>
        <v>137</v>
      </c>
      <c r="AH22" s="15" t="str">
        <f t="shared" si="15"/>
        <v>+35</v>
      </c>
      <c r="AI22" s="15" t="str">
        <f t="shared" si="16"/>
        <v>Naik</v>
      </c>
      <c r="AJ22" s="16">
        <f t="shared" si="17"/>
        <v>0.34313725490196079</v>
      </c>
    </row>
    <row r="23" spans="1:36" x14ac:dyDescent="0.25">
      <c r="A23" s="8">
        <v>22</v>
      </c>
      <c r="B23" s="8" t="s">
        <v>46</v>
      </c>
      <c r="C23" s="8" t="s">
        <v>51</v>
      </c>
      <c r="D23" s="10">
        <v>117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66729524</v>
      </c>
      <c r="Z23" s="8">
        <f t="shared" si="2"/>
        <v>72764565</v>
      </c>
      <c r="AA23" s="8" t="str">
        <f>IF(COUNTIF($Z$4:Z23, Z23) &gt; 1, "Duplikat", "")</f>
        <v/>
      </c>
      <c r="AB23" s="8">
        <f t="shared" si="3"/>
        <v>0.72764573004103028</v>
      </c>
      <c r="AC23" s="8">
        <f t="shared" si="10"/>
        <v>73</v>
      </c>
      <c r="AE23" s="8" t="s">
        <v>44</v>
      </c>
      <c r="AF23" s="15">
        <f t="shared" si="11"/>
        <v>73</v>
      </c>
      <c r="AG23" s="15" cm="1">
        <f t="array" ref="AG23">_xlfn.IFS(
  AF23&lt;=33, 67,
  AF23&lt;=54, 102,
  AF23&lt;=83, 137,
  AF23&lt;=96, 172,
  AF23&lt;=98, 242,
  AF23&lt;=100, 277
)</f>
        <v>137</v>
      </c>
      <c r="AH23" s="15" t="str">
        <f t="shared" si="15"/>
        <v>+0</v>
      </c>
      <c r="AI23" s="15" t="str">
        <f t="shared" si="16"/>
        <v>Stabil</v>
      </c>
      <c r="AJ23" s="16">
        <f t="shared" si="17"/>
        <v>0</v>
      </c>
    </row>
    <row r="24" spans="1:36" x14ac:dyDescent="0.25">
      <c r="A24" s="8">
        <v>23</v>
      </c>
      <c r="B24" s="8" t="s">
        <v>47</v>
      </c>
      <c r="C24" s="8" t="s">
        <v>51</v>
      </c>
      <c r="D24" s="10">
        <v>113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72764564</v>
      </c>
      <c r="Z24" s="8">
        <f t="shared" si="2"/>
        <v>58163511</v>
      </c>
      <c r="AA24" s="8" t="str">
        <f>IF(COUNTIF($Z$4:Z24, Z24) &gt; 1, "Duplikat", "")</f>
        <v/>
      </c>
      <c r="AB24" s="8">
        <f t="shared" si="3"/>
        <v>0.58163517397986919</v>
      </c>
      <c r="AC24" s="8">
        <f t="shared" si="10"/>
        <v>58</v>
      </c>
      <c r="AE24" s="8" t="s">
        <v>45</v>
      </c>
      <c r="AF24" s="15">
        <f t="shared" si="11"/>
        <v>58</v>
      </c>
      <c r="AG24" s="15" cm="1">
        <f t="array" ref="AG24">_xlfn.IFS(
  AF24&lt;=33, 67,
  AF24&lt;=54, 102,
  AF24&lt;=83, 137,
  AF24&lt;=96, 172,
  AF24&lt;=98, 242,
  AF24&lt;=100, 277
)</f>
        <v>137</v>
      </c>
      <c r="AH24" s="15" t="str">
        <f t="shared" si="15"/>
        <v>+0</v>
      </c>
      <c r="AI24" s="15" t="str">
        <f t="shared" si="16"/>
        <v>Stabil</v>
      </c>
      <c r="AJ24" s="16">
        <f t="shared" si="17"/>
        <v>0</v>
      </c>
    </row>
    <row r="25" spans="1:36" x14ac:dyDescent="0.25">
      <c r="A25" s="8">
        <v>24</v>
      </c>
      <c r="B25" s="8" t="s">
        <v>48</v>
      </c>
      <c r="C25" s="8" t="s">
        <v>51</v>
      </c>
      <c r="D25" s="10">
        <v>147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58163510</v>
      </c>
      <c r="Z25" s="8">
        <f t="shared" si="2"/>
        <v>41861119</v>
      </c>
      <c r="AA25" s="8" t="str">
        <f>IF(COUNTIF($Z$4:Z25, Z25) &gt; 1, "Duplikat", "")</f>
        <v/>
      </c>
      <c r="AB25" s="8">
        <f t="shared" si="3"/>
        <v>0.41861123604723599</v>
      </c>
      <c r="AC25" s="8">
        <f t="shared" si="10"/>
        <v>42</v>
      </c>
      <c r="AE25" s="8" t="s">
        <v>46</v>
      </c>
      <c r="AF25" s="15">
        <f t="shared" si="11"/>
        <v>42</v>
      </c>
      <c r="AG25" s="15" cm="1">
        <f t="array" ref="AG25">_xlfn.IFS(
  AF25&lt;=33, 67,
  AF25&lt;=54, 102,
  AF25&lt;=83, 137,
  AF25&lt;=96, 172,
  AF25&lt;=98, 242,
  AF25&lt;=100, 277
)</f>
        <v>102</v>
      </c>
      <c r="AH25" s="15">
        <f t="shared" si="15"/>
        <v>-35</v>
      </c>
      <c r="AI25" s="15" t="str">
        <f t="shared" si="16"/>
        <v>Turun</v>
      </c>
      <c r="AJ25" s="16">
        <f t="shared" si="17"/>
        <v>-0.25547445255474455</v>
      </c>
    </row>
    <row r="26" spans="1:36" x14ac:dyDescent="0.25">
      <c r="A26" s="8">
        <v>25</v>
      </c>
      <c r="B26" s="8" t="s">
        <v>37</v>
      </c>
      <c r="C26" s="8" t="s">
        <v>51</v>
      </c>
      <c r="D26" s="10">
        <v>156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41861118</v>
      </c>
      <c r="Z26" s="8">
        <f t="shared" si="2"/>
        <v>60528919</v>
      </c>
      <c r="AA26" s="8" t="str">
        <f>IF(COUNTIF($Z$4:Z26, Z26) &gt; 1, "Duplikat", "")</f>
        <v/>
      </c>
      <c r="AB26" s="8">
        <f t="shared" si="3"/>
        <v>0.6052892565818182</v>
      </c>
      <c r="AC26" s="8">
        <f t="shared" si="10"/>
        <v>61</v>
      </c>
      <c r="AE26" s="8" t="s">
        <v>47</v>
      </c>
      <c r="AF26" s="15">
        <f t="shared" si="11"/>
        <v>61</v>
      </c>
      <c r="AG26" s="15" cm="1">
        <f t="array" ref="AG26">_xlfn.IFS(
  AF26&lt;=33, 67,
  AF26&lt;=54, 102,
  AF26&lt;=83, 137,
  AF26&lt;=96, 172,
  AF26&lt;=98, 242,
  AF26&lt;=100, 277
)</f>
        <v>137</v>
      </c>
      <c r="AH26" s="15" t="str">
        <f t="shared" si="15"/>
        <v>+35</v>
      </c>
      <c r="AI26" s="15" t="str">
        <f t="shared" si="16"/>
        <v>Naik</v>
      </c>
      <c r="AJ26" s="16">
        <f t="shared" si="17"/>
        <v>0.34313725490196079</v>
      </c>
    </row>
    <row r="27" spans="1:36" x14ac:dyDescent="0.25">
      <c r="A27" s="8">
        <v>26</v>
      </c>
      <c r="B27" s="8" t="s">
        <v>38</v>
      </c>
      <c r="C27" s="8" t="s">
        <v>51</v>
      </c>
      <c r="D27" s="10">
        <v>134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60528918</v>
      </c>
      <c r="Z27" s="8">
        <f t="shared" si="2"/>
        <v>71305717</v>
      </c>
      <c r="AA27" s="8" t="str">
        <f>IF(COUNTIF($Z$4:Z27, Z27) &gt; 1, "Duplikat", "")</f>
        <v/>
      </c>
      <c r="AB27" s="8">
        <f t="shared" si="3"/>
        <v>0.71305724843629736</v>
      </c>
      <c r="AC27" s="8">
        <f t="shared" si="10"/>
        <v>71</v>
      </c>
      <c r="AE27" s="8" t="s">
        <v>48</v>
      </c>
      <c r="AF27" s="15">
        <f t="shared" si="11"/>
        <v>71</v>
      </c>
      <c r="AG27" s="15" cm="1">
        <f t="array" ref="AG27">_xlfn.IFS(
  AF27&lt;=33, 67,
  AF27&lt;=54, 102,
  AF27&lt;=83, 137,
  AF27&lt;=96, 172,
  AF27&lt;=98, 242,
  AF27&lt;=100, 277
)</f>
        <v>137</v>
      </c>
      <c r="AH27" s="15" t="str">
        <f t="shared" si="15"/>
        <v>+0</v>
      </c>
      <c r="AI27" s="15" t="str">
        <f t="shared" si="16"/>
        <v>Stabil</v>
      </c>
      <c r="AJ27" s="16">
        <f t="shared" si="17"/>
        <v>0</v>
      </c>
    </row>
    <row r="28" spans="1:36" x14ac:dyDescent="0.25">
      <c r="A28" s="8">
        <v>27</v>
      </c>
      <c r="B28" s="8" t="s">
        <v>39</v>
      </c>
      <c r="C28" s="8" t="s">
        <v>51</v>
      </c>
      <c r="D28" s="10">
        <v>156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71305716</v>
      </c>
      <c r="Z28" s="8">
        <f t="shared" si="2"/>
        <v>16655244</v>
      </c>
      <c r="AA28" s="8" t="str">
        <f>IF(COUNTIF($Z$4:Z28, Z28) &gt; 1, "Duplikat", "")</f>
        <v/>
      </c>
      <c r="AB28" s="8">
        <f t="shared" si="3"/>
        <v>0.16655245832077042</v>
      </c>
      <c r="AC28" s="8">
        <f t="shared" si="10"/>
        <v>17</v>
      </c>
      <c r="AE28" s="8" t="s">
        <v>37</v>
      </c>
      <c r="AF28" s="15">
        <f t="shared" si="11"/>
        <v>17</v>
      </c>
      <c r="AG28" s="15" cm="1">
        <f t="array" ref="AG28">_xlfn.IFS(
  AF28&lt;=33, 67,
  AF28&lt;=54, 102,
  AF28&lt;=83, 137,
  AF28&lt;=96, 172,
  AF28&lt;=98, 242,
  AF28&lt;=100, 277
)</f>
        <v>67</v>
      </c>
      <c r="AH28" s="15">
        <f t="shared" si="15"/>
        <v>-70</v>
      </c>
      <c r="AI28" s="15" t="str">
        <f t="shared" si="16"/>
        <v>Turun</v>
      </c>
      <c r="AJ28" s="16">
        <f t="shared" si="17"/>
        <v>-0.51094890510948909</v>
      </c>
    </row>
    <row r="29" spans="1:36" x14ac:dyDescent="0.25">
      <c r="A29" s="8">
        <v>28</v>
      </c>
      <c r="B29" s="8" t="s">
        <v>40</v>
      </c>
      <c r="C29" s="8" t="s">
        <v>51</v>
      </c>
      <c r="D29" s="10">
        <v>109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16655243</v>
      </c>
      <c r="Z29" s="8">
        <f t="shared" si="2"/>
        <v>15558780</v>
      </c>
      <c r="AA29" s="8" t="str">
        <f>IF(COUNTIF($Z$4:Z29, Z29) &gt; 1, "Duplikat", "")</f>
        <v/>
      </c>
      <c r="AB29" s="8">
        <f t="shared" si="3"/>
        <v>0.15558781711465988</v>
      </c>
      <c r="AC29" s="8">
        <f t="shared" si="10"/>
        <v>16</v>
      </c>
      <c r="AE29" s="8" t="s">
        <v>38</v>
      </c>
      <c r="AF29" s="15">
        <f t="shared" si="11"/>
        <v>16</v>
      </c>
      <c r="AG29" s="15" cm="1">
        <f t="array" ref="AG29">_xlfn.IFS(
  AF29&lt;=33, 67,
  AF29&lt;=54, 102,
  AF29&lt;=83, 137,
  AF29&lt;=96, 172,
  AF29&lt;=98, 242,
  AF29&lt;=100, 277
)</f>
        <v>67</v>
      </c>
      <c r="AH29" s="15" t="str">
        <f t="shared" si="15"/>
        <v>+0</v>
      </c>
      <c r="AI29" s="15" t="str">
        <f t="shared" si="16"/>
        <v>Stabil</v>
      </c>
      <c r="AJ29" s="16">
        <f t="shared" si="17"/>
        <v>0</v>
      </c>
    </row>
    <row r="30" spans="1:36" x14ac:dyDescent="0.25">
      <c r="A30" s="8">
        <v>29</v>
      </c>
      <c r="B30" s="8" t="s">
        <v>41</v>
      </c>
      <c r="C30" s="8" t="s">
        <v>51</v>
      </c>
      <c r="D30" s="10">
        <v>144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15558779</v>
      </c>
      <c r="Z30" s="8">
        <f t="shared" si="2"/>
        <v>9201761</v>
      </c>
      <c r="AA30" s="8" t="str">
        <f>IF(COUNTIF($Z$4:Z30, Z30) &gt; 1, "Duplikat", "")</f>
        <v/>
      </c>
      <c r="AB30" s="8">
        <f t="shared" si="3"/>
        <v>9.2017620121938218E-2</v>
      </c>
      <c r="AC30" s="8">
        <f t="shared" si="10"/>
        <v>9</v>
      </c>
      <c r="AE30" s="8" t="s">
        <v>39</v>
      </c>
      <c r="AF30" s="15">
        <f t="shared" si="11"/>
        <v>9</v>
      </c>
      <c r="AG30" s="15" cm="1">
        <f t="array" ref="AG30">_xlfn.IFS(
  AF30&lt;=33, 67,
  AF30&lt;=54, 102,
  AF30&lt;=83, 137,
  AF30&lt;=96, 172,
  AF30&lt;=98, 242,
  AF30&lt;=100, 277
)</f>
        <v>67</v>
      </c>
      <c r="AH30" s="15" t="str">
        <f t="shared" si="15"/>
        <v>+0</v>
      </c>
      <c r="AI30" s="15" t="str">
        <f t="shared" si="16"/>
        <v>Stabil</v>
      </c>
      <c r="AJ30" s="16">
        <f t="shared" si="17"/>
        <v>0</v>
      </c>
    </row>
    <row r="31" spans="1:36" x14ac:dyDescent="0.25">
      <c r="A31" s="8">
        <v>30</v>
      </c>
      <c r="B31" s="8" t="s">
        <v>42</v>
      </c>
      <c r="C31" s="8" t="s">
        <v>51</v>
      </c>
      <c r="D31" s="10">
        <v>118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9201760</v>
      </c>
      <c r="Z31" s="8">
        <f t="shared" si="2"/>
        <v>92570841</v>
      </c>
      <c r="AA31" s="8" t="str">
        <f>IF(COUNTIF($Z$4:Z31, Z31) &gt; 1, "Duplikat", "")</f>
        <v/>
      </c>
      <c r="AB31" s="8">
        <f t="shared" si="3"/>
        <v>0.92570851182793634</v>
      </c>
      <c r="AC31" s="8">
        <f t="shared" si="10"/>
        <v>93</v>
      </c>
      <c r="AE31" s="8" t="s">
        <v>40</v>
      </c>
      <c r="AF31" s="15">
        <f t="shared" si="11"/>
        <v>93</v>
      </c>
      <c r="AG31" s="15" cm="1">
        <f t="array" ref="AG31">_xlfn.IFS(
  AF31&lt;=33, 67,
  AF31&lt;=54, 102,
  AF31&lt;=83, 137,
  AF31&lt;=96, 172,
  AF31&lt;=98, 242,
  AF31&lt;=100, 277
)</f>
        <v>172</v>
      </c>
      <c r="AH31" s="15" t="str">
        <f t="shared" si="15"/>
        <v>+105</v>
      </c>
      <c r="AI31" s="15" t="str">
        <f t="shared" si="16"/>
        <v>Naik</v>
      </c>
      <c r="AJ31" s="16">
        <f t="shared" si="17"/>
        <v>1.5671641791044777</v>
      </c>
    </row>
    <row r="32" spans="1:36" x14ac:dyDescent="0.25">
      <c r="A32" s="8">
        <v>31</v>
      </c>
      <c r="B32" s="8" t="s">
        <v>43</v>
      </c>
      <c r="C32" s="8" t="s">
        <v>51</v>
      </c>
      <c r="D32" s="10">
        <v>129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92570840</v>
      </c>
      <c r="Z32" s="8">
        <f t="shared" si="2"/>
        <v>79372492</v>
      </c>
      <c r="AA32" s="8" t="str">
        <f>IF(COUNTIF($Z$4:Z32, Z32) &gt; 1, "Duplikat", "")</f>
        <v/>
      </c>
      <c r="AB32" s="8">
        <f t="shared" si="3"/>
        <v>0.79372500730975082</v>
      </c>
      <c r="AC32" s="8">
        <f t="shared" si="10"/>
        <v>79</v>
      </c>
      <c r="AE32" s="8" t="s">
        <v>41</v>
      </c>
      <c r="AF32" s="15">
        <f t="shared" si="11"/>
        <v>79</v>
      </c>
      <c r="AG32" s="15" cm="1">
        <f t="array" ref="AG32">_xlfn.IFS(
  AF32&lt;=33, 67,
  AF32&lt;=54, 102,
  AF32&lt;=83, 137,
  AF32&lt;=96, 172,
  AF32&lt;=98, 242,
  AF32&lt;=100, 277
)</f>
        <v>137</v>
      </c>
      <c r="AH32" s="15">
        <f t="shared" si="15"/>
        <v>-35</v>
      </c>
      <c r="AI32" s="15" t="str">
        <f t="shared" si="16"/>
        <v>Turun</v>
      </c>
      <c r="AJ32" s="16">
        <f t="shared" si="17"/>
        <v>-0.20348837209302326</v>
      </c>
    </row>
    <row r="33" spans="1:36" x14ac:dyDescent="0.25">
      <c r="A33" s="8">
        <v>32</v>
      </c>
      <c r="B33" s="8" t="s">
        <v>44</v>
      </c>
      <c r="C33" s="8" t="s">
        <v>51</v>
      </c>
      <c r="D33" s="10">
        <v>252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79372491</v>
      </c>
      <c r="Z33" s="8">
        <f t="shared" si="2"/>
        <v>99132496</v>
      </c>
      <c r="AA33" s="8" t="str">
        <f>IF(COUNTIF($Z$4:Z33, Z33) &gt; 1, "Duplikat", "")</f>
        <v/>
      </c>
      <c r="AB33" s="8">
        <f t="shared" si="3"/>
        <v>0.99132506904575757</v>
      </c>
      <c r="AC33" s="8">
        <f t="shared" si="10"/>
        <v>99</v>
      </c>
      <c r="AE33" s="8" t="s">
        <v>42</v>
      </c>
      <c r="AF33" s="15">
        <f t="shared" si="11"/>
        <v>99</v>
      </c>
      <c r="AG33" s="15" cm="1">
        <f t="array" ref="AG33">_xlfn.IFS(
  AF33&lt;=33, 67,
  AF33&lt;=54, 102,
  AF33&lt;=83, 137,
  AF33&lt;=96, 172,
  AF33&lt;=98, 242,
  AF33&lt;=100, 277
)</f>
        <v>277</v>
      </c>
      <c r="AH33" s="15" t="str">
        <f t="shared" si="15"/>
        <v>+140</v>
      </c>
      <c r="AI33" s="15" t="str">
        <f t="shared" si="16"/>
        <v>Naik</v>
      </c>
      <c r="AJ33" s="16">
        <f t="shared" si="17"/>
        <v>1.0218978102189782</v>
      </c>
    </row>
    <row r="34" spans="1:36" x14ac:dyDescent="0.25">
      <c r="A34" s="8">
        <v>33</v>
      </c>
      <c r="B34" s="8" t="s">
        <v>45</v>
      </c>
      <c r="C34" s="8" t="s">
        <v>51</v>
      </c>
      <c r="D34" s="10">
        <v>288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99132495</v>
      </c>
      <c r="Z34" s="8">
        <f t="shared" si="2"/>
        <v>15853104</v>
      </c>
      <c r="AA34" s="8" t="str">
        <f>IF(COUNTIF($Z$4:Z34, Z34) &gt; 1, "Duplikat", "")</f>
        <v/>
      </c>
      <c r="AB34" s="8">
        <f t="shared" si="3"/>
        <v>0.15853105743841631</v>
      </c>
      <c r="AC34" s="8">
        <f t="shared" si="10"/>
        <v>16</v>
      </c>
      <c r="AE34" s="8" t="s">
        <v>43</v>
      </c>
      <c r="AF34" s="15">
        <f t="shared" si="11"/>
        <v>16</v>
      </c>
      <c r="AG34" s="15" cm="1">
        <f t="array" ref="AG34">_xlfn.IFS(
  AF34&lt;=33, 67,
  AF34&lt;=54, 102,
  AF34&lt;=83, 137,
  AF34&lt;=96, 172,
  AF34&lt;=98, 242,
  AF34&lt;=100, 277
)</f>
        <v>67</v>
      </c>
      <c r="AH34" s="15">
        <f t="shared" si="15"/>
        <v>-210</v>
      </c>
      <c r="AI34" s="15" t="str">
        <f t="shared" si="16"/>
        <v>Turun</v>
      </c>
      <c r="AJ34" s="16">
        <f t="shared" si="17"/>
        <v>-0.75812274368231047</v>
      </c>
    </row>
    <row r="35" spans="1:36" x14ac:dyDescent="0.25">
      <c r="A35" s="8">
        <v>34</v>
      </c>
      <c r="B35" s="8" t="s">
        <v>46</v>
      </c>
      <c r="C35" s="8" t="s">
        <v>51</v>
      </c>
      <c r="D35" s="10">
        <v>129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15853103</v>
      </c>
      <c r="Z35" s="8">
        <f t="shared" si="2"/>
        <v>37751189</v>
      </c>
      <c r="AA35" s="8" t="str">
        <f>IF(COUNTIF($Z$4:Z35, Z35) &gt; 1, "Duplikat", "")</f>
        <v/>
      </c>
      <c r="AB35" s="8">
        <f t="shared" si="3"/>
        <v>0.37751193152631246</v>
      </c>
      <c r="AC35" s="8">
        <f t="shared" si="10"/>
        <v>38</v>
      </c>
      <c r="AE35" s="8" t="s">
        <v>44</v>
      </c>
      <c r="AF35" s="15">
        <f t="shared" si="11"/>
        <v>38</v>
      </c>
      <c r="AG35" s="15" cm="1">
        <f t="array" ref="AG35">_xlfn.IFS(
  AF35&lt;=33, 67,
  AF35&lt;=54, 102,
  AF35&lt;=83, 137,
  AF35&lt;=96, 172,
  AF35&lt;=98, 242,
  AF35&lt;=100, 277
)</f>
        <v>102</v>
      </c>
      <c r="AH35" s="15" t="str">
        <f t="shared" si="15"/>
        <v>+35</v>
      </c>
      <c r="AI35" s="15" t="str">
        <f t="shared" si="16"/>
        <v>Naik</v>
      </c>
      <c r="AJ35" s="16">
        <f t="shared" si="17"/>
        <v>0.52238805970149249</v>
      </c>
    </row>
    <row r="36" spans="1:36" x14ac:dyDescent="0.25">
      <c r="A36" s="8">
        <v>35</v>
      </c>
      <c r="B36" s="8" t="s">
        <v>47</v>
      </c>
      <c r="C36" s="8" t="s">
        <v>51</v>
      </c>
      <c r="D36" s="10">
        <v>132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37751188</v>
      </c>
      <c r="Z36" s="8">
        <f t="shared" si="2"/>
        <v>61865665</v>
      </c>
      <c r="AA36" s="8" t="str">
        <f>IF(COUNTIF($Z$4:Z36, Z36) &gt; 1, "Duplikat", "")</f>
        <v/>
      </c>
      <c r="AB36" s="8">
        <f t="shared" si="3"/>
        <v>0.61865671805223899</v>
      </c>
      <c r="AC36" s="8">
        <f t="shared" si="10"/>
        <v>62</v>
      </c>
      <c r="AE36" s="8" t="s">
        <v>45</v>
      </c>
      <c r="AF36" s="15">
        <f t="shared" si="11"/>
        <v>62</v>
      </c>
      <c r="AG36" s="15" cm="1">
        <f t="array" ref="AG36">_xlfn.IFS(
  AF36&lt;=33, 67,
  AF36&lt;=54, 102,
  AF36&lt;=83, 137,
  AF36&lt;=96, 172,
  AF36&lt;=98, 242,
  AF36&lt;=100, 277
)</f>
        <v>137</v>
      </c>
      <c r="AH36" s="15" t="str">
        <f t="shared" si="15"/>
        <v>+35</v>
      </c>
      <c r="AI36" s="15" t="str">
        <f t="shared" si="16"/>
        <v>Naik</v>
      </c>
      <c r="AJ36" s="16">
        <f t="shared" si="17"/>
        <v>0.34313725490196079</v>
      </c>
    </row>
    <row r="37" spans="1:36" x14ac:dyDescent="0.25">
      <c r="A37" s="8">
        <v>36</v>
      </c>
      <c r="B37" s="8" t="s">
        <v>48</v>
      </c>
      <c r="C37" s="8" t="s">
        <v>51</v>
      </c>
      <c r="D37" s="10">
        <v>111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61865664</v>
      </c>
      <c r="Z37" s="8">
        <f t="shared" si="2"/>
        <v>970101</v>
      </c>
      <c r="AA37" s="8" t="str">
        <f>IF(COUNTIF($Z$4:Z37, Z37) &gt; 1, "Duplikat", "")</f>
        <v/>
      </c>
      <c r="AB37" s="8">
        <f t="shared" si="3"/>
        <v>9.7010110671112166E-3</v>
      </c>
      <c r="AC37" s="8">
        <f t="shared" si="10"/>
        <v>1</v>
      </c>
      <c r="AE37" s="8" t="s">
        <v>46</v>
      </c>
      <c r="AF37" s="15">
        <f t="shared" si="11"/>
        <v>1</v>
      </c>
      <c r="AG37" s="15" cm="1">
        <f t="array" ref="AG37">_xlfn.IFS(
  AF37&lt;=33, 67,
  AF37&lt;=54, 102,
  AF37&lt;=83, 137,
  AF37&lt;=96, 172,
  AF37&lt;=98, 242,
  AF37&lt;=100, 277
)</f>
        <v>67</v>
      </c>
      <c r="AH37" s="15">
        <f t="shared" si="15"/>
        <v>-70</v>
      </c>
      <c r="AI37" s="15" t="str">
        <f t="shared" si="16"/>
        <v>Turun</v>
      </c>
      <c r="AJ37" s="16">
        <f t="shared" si="17"/>
        <v>-0.51094890510948909</v>
      </c>
    </row>
    <row r="38" spans="1:36" x14ac:dyDescent="0.25">
      <c r="A38" s="8">
        <v>37</v>
      </c>
      <c r="B38" s="8" t="s">
        <v>37</v>
      </c>
      <c r="C38" s="8" t="s">
        <v>51</v>
      </c>
      <c r="D38" s="10">
        <v>140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970100</v>
      </c>
      <c r="Z38" s="8">
        <f t="shared" si="2"/>
        <v>94099733</v>
      </c>
      <c r="AA38" s="8" t="str">
        <f>IF(COUNTIF($Z$4:Z38, Z38) &gt; 1, "Duplikat", "")</f>
        <v/>
      </c>
      <c r="AB38" s="8">
        <f t="shared" si="3"/>
        <v>0.94099743350971765</v>
      </c>
      <c r="AC38" s="8">
        <f t="shared" si="10"/>
        <v>94</v>
      </c>
      <c r="AE38" s="8" t="s">
        <v>47</v>
      </c>
      <c r="AF38" s="15">
        <f t="shared" si="11"/>
        <v>94</v>
      </c>
      <c r="AG38" s="15" cm="1">
        <f t="array" ref="AG38">_xlfn.IFS(
  AF38&lt;=33, 67,
  AF38&lt;=54, 102,
  AF38&lt;=83, 137,
  AF38&lt;=96, 172,
  AF38&lt;=98, 242,
  AF38&lt;=100, 277
)</f>
        <v>172</v>
      </c>
      <c r="AH38" s="15" t="str">
        <f t="shared" si="15"/>
        <v>+105</v>
      </c>
      <c r="AI38" s="15" t="str">
        <f t="shared" si="16"/>
        <v>Naik</v>
      </c>
      <c r="AJ38" s="16">
        <f t="shared" si="17"/>
        <v>1.5671641791044777</v>
      </c>
    </row>
    <row r="39" spans="1:36" x14ac:dyDescent="0.25">
      <c r="A39" s="8">
        <v>38</v>
      </c>
      <c r="B39" s="8" t="s">
        <v>38</v>
      </c>
      <c r="C39" s="8" t="s">
        <v>51</v>
      </c>
      <c r="D39" s="10">
        <v>126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94099732</v>
      </c>
      <c r="Z39" s="8">
        <f t="shared" si="2"/>
        <v>27675038</v>
      </c>
      <c r="AA39" s="8" t="str">
        <f>IF(COUNTIF($Z$4:Z39, Z39) &gt; 1, "Duplikat", "")</f>
        <v/>
      </c>
      <c r="AB39" s="8">
        <f t="shared" si="3"/>
        <v>0.27675041044254517</v>
      </c>
      <c r="AC39" s="8">
        <f t="shared" si="10"/>
        <v>28</v>
      </c>
      <c r="AE39" s="8" t="s">
        <v>48</v>
      </c>
      <c r="AF39" s="15">
        <f t="shared" si="11"/>
        <v>28</v>
      </c>
      <c r="AG39" s="15" cm="1">
        <f t="array" ref="AG39">_xlfn.IFS(
  AF39&lt;=33, 67,
  AF39&lt;=54, 102,
  AF39&lt;=83, 137,
  AF39&lt;=96, 172,
  AF39&lt;=98, 242,
  AF39&lt;=100, 277
)</f>
        <v>67</v>
      </c>
      <c r="AH39" s="15">
        <f t="shared" si="15"/>
        <v>-105</v>
      </c>
      <c r="AI39" s="15" t="str">
        <f t="shared" si="16"/>
        <v>Turun</v>
      </c>
      <c r="AJ39" s="16">
        <f t="shared" si="17"/>
        <v>-0.61046511627906974</v>
      </c>
    </row>
    <row r="40" spans="1:36" x14ac:dyDescent="0.25">
      <c r="A40" s="8">
        <v>39</v>
      </c>
      <c r="B40" s="8" t="s">
        <v>39</v>
      </c>
      <c r="C40" s="8" t="s">
        <v>51</v>
      </c>
      <c r="D40" s="10">
        <v>145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27675037</v>
      </c>
      <c r="Z40" s="8">
        <f t="shared" si="2"/>
        <v>84478908</v>
      </c>
      <c r="AA40" s="8" t="str">
        <f>IF(COUNTIF($Z$4:Z40, Z40) &gt; 1, "Duplikat", "")</f>
        <v/>
      </c>
      <c r="AB40" s="8">
        <f t="shared" si="3"/>
        <v>0.844789172926809</v>
      </c>
      <c r="AC40" s="8">
        <f t="shared" si="10"/>
        <v>84</v>
      </c>
      <c r="AE40" s="8" t="s">
        <v>37</v>
      </c>
      <c r="AF40" s="15">
        <f t="shared" si="11"/>
        <v>84</v>
      </c>
      <c r="AG40" s="15" cm="1">
        <f t="array" ref="AG40">_xlfn.IFS(
  AF40&lt;=33, 67,
  AF40&lt;=54, 102,
  AF40&lt;=83, 137,
  AF40&lt;=96, 172,
  AF40&lt;=98, 242,
  AF40&lt;=100, 277
)</f>
        <v>172</v>
      </c>
      <c r="AH40" s="15" t="str">
        <f t="shared" si="15"/>
        <v>+105</v>
      </c>
      <c r="AI40" s="15" t="str">
        <f t="shared" si="16"/>
        <v>Naik</v>
      </c>
      <c r="AJ40" s="16">
        <f t="shared" si="17"/>
        <v>1.5671641791044777</v>
      </c>
    </row>
    <row r="41" spans="1:36" x14ac:dyDescent="0.25">
      <c r="A41" s="8">
        <v>40</v>
      </c>
      <c r="B41" s="8" t="s">
        <v>40</v>
      </c>
      <c r="C41" s="8" t="s">
        <v>51</v>
      </c>
      <c r="D41" s="10">
        <v>120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84478907</v>
      </c>
      <c r="Z41" s="8">
        <f t="shared" si="2"/>
        <v>94454903</v>
      </c>
      <c r="AA41" s="8" t="str">
        <f>IF(COUNTIF($Z$4:Z41, Z41) &gt; 1, "Duplikat", "")</f>
        <v/>
      </c>
      <c r="AB41" s="8">
        <f t="shared" si="3"/>
        <v>0.94454913390040474</v>
      </c>
      <c r="AC41" s="8">
        <f t="shared" si="10"/>
        <v>94</v>
      </c>
      <c r="AE41" s="8" t="s">
        <v>38</v>
      </c>
      <c r="AF41" s="15">
        <f t="shared" si="11"/>
        <v>94</v>
      </c>
      <c r="AG41" s="15" cm="1">
        <f t="array" ref="AG41">_xlfn.IFS(
  AF41&lt;=33, 67,
  AF41&lt;=54, 102,
  AF41&lt;=83, 137,
  AF41&lt;=96, 172,
  AF41&lt;=98, 242,
  AF41&lt;=100, 277
)</f>
        <v>172</v>
      </c>
      <c r="AH41" s="15" t="str">
        <f t="shared" si="15"/>
        <v>+0</v>
      </c>
      <c r="AI41" s="15" t="str">
        <f t="shared" si="16"/>
        <v>Stabil</v>
      </c>
      <c r="AJ41" s="16">
        <f t="shared" si="17"/>
        <v>0</v>
      </c>
    </row>
    <row r="42" spans="1:36" x14ac:dyDescent="0.25">
      <c r="A42" s="8">
        <v>41</v>
      </c>
      <c r="B42" s="8" t="s">
        <v>41</v>
      </c>
      <c r="C42" s="8" t="s">
        <v>51</v>
      </c>
      <c r="D42" s="10">
        <v>125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94454902</v>
      </c>
      <c r="Z42" s="8">
        <f t="shared" si="2"/>
        <v>62126528</v>
      </c>
      <c r="AA42" s="8" t="str">
        <f>IF(COUNTIF($Z$4:Z42, Z42) &gt; 1, "Duplikat", "")</f>
        <v/>
      </c>
      <c r="AB42" s="8">
        <f t="shared" si="3"/>
        <v>0.62126534833918834</v>
      </c>
      <c r="AC42" s="8">
        <f t="shared" si="10"/>
        <v>62</v>
      </c>
      <c r="AE42" s="8" t="s">
        <v>39</v>
      </c>
      <c r="AF42" s="15">
        <f t="shared" si="11"/>
        <v>62</v>
      </c>
      <c r="AG42" s="15" cm="1">
        <f t="array" ref="AG42">_xlfn.IFS(
  AF42&lt;=33, 67,
  AF42&lt;=54, 102,
  AF42&lt;=83, 137,
  AF42&lt;=96, 172,
  AF42&lt;=98, 242,
  AF42&lt;=100, 277
)</f>
        <v>137</v>
      </c>
      <c r="AH42" s="15">
        <f t="shared" si="15"/>
        <v>-35</v>
      </c>
      <c r="AI42" s="15" t="str">
        <f t="shared" si="16"/>
        <v>Turun</v>
      </c>
      <c r="AJ42" s="16">
        <f t="shared" si="17"/>
        <v>-0.20348837209302326</v>
      </c>
    </row>
    <row r="43" spans="1:36" x14ac:dyDescent="0.25">
      <c r="A43" s="8">
        <v>42</v>
      </c>
      <c r="B43" s="8" t="s">
        <v>42</v>
      </c>
      <c r="C43" s="8" t="s">
        <v>51</v>
      </c>
      <c r="D43" s="10">
        <v>149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62126527</v>
      </c>
      <c r="Z43" s="8">
        <f t="shared" si="2"/>
        <v>26273812</v>
      </c>
      <c r="AA43" s="8" t="str">
        <f>IF(COUNTIF($Z$4:Z43, Z43) &gt; 1, "Duplikat", "")</f>
        <v/>
      </c>
      <c r="AB43" s="8">
        <f t="shared" si="3"/>
        <v>0.2627381489011964</v>
      </c>
      <c r="AC43" s="8">
        <f t="shared" si="10"/>
        <v>26</v>
      </c>
      <c r="AE43" s="8" t="s">
        <v>40</v>
      </c>
      <c r="AF43" s="15">
        <f t="shared" si="11"/>
        <v>26</v>
      </c>
      <c r="AG43" s="15" cm="1">
        <f t="array" ref="AG43">_xlfn.IFS(
  AF43&lt;=33, 67,
  AF43&lt;=54, 102,
  AF43&lt;=83, 137,
  AF43&lt;=96, 172,
  AF43&lt;=98, 242,
  AF43&lt;=100, 277
)</f>
        <v>67</v>
      </c>
      <c r="AH43" s="15">
        <f t="shared" si="15"/>
        <v>-70</v>
      </c>
      <c r="AI43" s="15" t="str">
        <f t="shared" si="16"/>
        <v>Turun</v>
      </c>
      <c r="AJ43" s="16">
        <f t="shared" si="17"/>
        <v>-0.51094890510948909</v>
      </c>
    </row>
    <row r="44" spans="1:36" x14ac:dyDescent="0.25">
      <c r="A44" s="8">
        <v>43</v>
      </c>
      <c r="B44" s="8" t="s">
        <v>43</v>
      </c>
      <c r="C44" s="8" t="s">
        <v>51</v>
      </c>
      <c r="D44" s="10">
        <v>154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26273811</v>
      </c>
      <c r="Z44" s="8">
        <f t="shared" si="2"/>
        <v>48559975</v>
      </c>
      <c r="AA44" s="8" t="str">
        <f>IF(COUNTIF($Z$4:Z44, Z44) &gt; 1, "Duplikat", "")</f>
        <v/>
      </c>
      <c r="AB44" s="8">
        <f t="shared" si="3"/>
        <v>0.48559980341597836</v>
      </c>
      <c r="AC44" s="8">
        <f t="shared" si="10"/>
        <v>49</v>
      </c>
      <c r="AE44" s="8" t="s">
        <v>41</v>
      </c>
      <c r="AF44" s="15">
        <f t="shared" si="11"/>
        <v>49</v>
      </c>
      <c r="AG44" s="15" cm="1">
        <f t="array" ref="AG44">_xlfn.IFS(
  AF44&lt;=33, 67,
  AF44&lt;=54, 102,
  AF44&lt;=83, 137,
  AF44&lt;=96, 172,
  AF44&lt;=98, 242,
  AF44&lt;=100, 277
)</f>
        <v>102</v>
      </c>
      <c r="AH44" s="15" t="str">
        <f t="shared" si="15"/>
        <v>+35</v>
      </c>
      <c r="AI44" s="15" t="str">
        <f t="shared" si="16"/>
        <v>Naik</v>
      </c>
      <c r="AJ44" s="16">
        <f t="shared" si="17"/>
        <v>0.52238805970149249</v>
      </c>
    </row>
    <row r="45" spans="1:36" x14ac:dyDescent="0.25">
      <c r="A45" s="8">
        <v>44</v>
      </c>
      <c r="B45" s="8" t="s">
        <v>44</v>
      </c>
      <c r="C45" s="8" t="s">
        <v>51</v>
      </c>
      <c r="D45" s="10">
        <v>168</v>
      </c>
      <c r="E45" s="8">
        <v>2024</v>
      </c>
      <c r="I45" s="3"/>
      <c r="J45" s="3"/>
      <c r="K45" s="4"/>
      <c r="L45" s="4"/>
      <c r="X45" s="15">
        <f t="shared" si="9"/>
        <v>42</v>
      </c>
      <c r="Y45" s="8">
        <f t="shared" si="14"/>
        <v>48559974</v>
      </c>
      <c r="Z45" s="8">
        <f t="shared" si="2"/>
        <v>10318028</v>
      </c>
      <c r="AA45" s="8" t="str">
        <f>IF(COUNTIF($Z$4:Z45, Z45) &gt; 1, "Duplikat", "")</f>
        <v/>
      </c>
      <c r="AB45" s="8">
        <f t="shared" si="3"/>
        <v>0.10318029134983205</v>
      </c>
      <c r="AC45" s="8">
        <f t="shared" si="10"/>
        <v>10</v>
      </c>
      <c r="AE45" s="8" t="s">
        <v>42</v>
      </c>
      <c r="AF45" s="15">
        <f t="shared" si="11"/>
        <v>10</v>
      </c>
      <c r="AG45" s="15" cm="1">
        <f t="array" ref="AG45">_xlfn.IFS(
  AF45&lt;=33, 67,
  AF45&lt;=54, 102,
  AF45&lt;=83, 137,
  AF45&lt;=96, 172,
  AF45&lt;=98, 242,
  AF45&lt;=100, 277
)</f>
        <v>67</v>
      </c>
      <c r="AH45" s="15">
        <f t="shared" si="15"/>
        <v>-35</v>
      </c>
      <c r="AI45" s="15" t="str">
        <f t="shared" si="16"/>
        <v>Turun</v>
      </c>
      <c r="AJ45" s="16">
        <f t="shared" si="17"/>
        <v>-0.34313725490196079</v>
      </c>
    </row>
    <row r="46" spans="1:36" x14ac:dyDescent="0.25">
      <c r="A46" s="8">
        <v>45</v>
      </c>
      <c r="B46" s="8" t="s">
        <v>45</v>
      </c>
      <c r="C46" s="8" t="s">
        <v>51</v>
      </c>
      <c r="D46" s="10">
        <v>164</v>
      </c>
      <c r="E46" s="8">
        <v>2024</v>
      </c>
      <c r="I46" s="3"/>
      <c r="J46" s="3"/>
      <c r="K46" s="4"/>
      <c r="L46" s="4"/>
      <c r="X46" s="15">
        <f t="shared" si="9"/>
        <v>43</v>
      </c>
      <c r="Y46" s="8">
        <f t="shared" si="14"/>
        <v>10318027</v>
      </c>
      <c r="Z46" s="8">
        <f t="shared" si="2"/>
        <v>848762</v>
      </c>
      <c r="AA46" s="8" t="str">
        <f>IF(COUNTIF($Z$4:Z46, Z46) &gt; 1, "Duplikat", "")</f>
        <v/>
      </c>
      <c r="AB46" s="8">
        <f t="shared" si="3"/>
        <v>8.4876209336383034E-3</v>
      </c>
      <c r="AC46" s="8">
        <f t="shared" si="10"/>
        <v>1</v>
      </c>
      <c r="AE46" s="8" t="s">
        <v>43</v>
      </c>
      <c r="AF46" s="15">
        <f t="shared" si="11"/>
        <v>1</v>
      </c>
      <c r="AG46" s="15" cm="1">
        <f t="array" ref="AG46">_xlfn.IFS(
  AF46&lt;=33, 67,
  AF46&lt;=54, 102,
  AF46&lt;=83, 137,
  AF46&lt;=96, 172,
  AF46&lt;=98, 242,
  AF46&lt;=100, 277
)</f>
        <v>67</v>
      </c>
      <c r="AH46" s="15" t="str">
        <f t="shared" si="15"/>
        <v>+0</v>
      </c>
      <c r="AI46" s="15" t="str">
        <f t="shared" si="16"/>
        <v>Stabil</v>
      </c>
      <c r="AJ46" s="16">
        <f t="shared" si="17"/>
        <v>0</v>
      </c>
    </row>
    <row r="47" spans="1:36" x14ac:dyDescent="0.25">
      <c r="A47" s="8">
        <v>46</v>
      </c>
      <c r="B47" s="8" t="s">
        <v>46</v>
      </c>
      <c r="C47" s="8" t="s">
        <v>51</v>
      </c>
      <c r="D47" s="10">
        <v>186</v>
      </c>
      <c r="E47" s="8">
        <v>2024</v>
      </c>
      <c r="I47" s="3"/>
      <c r="J47" s="3"/>
      <c r="K47" s="4"/>
      <c r="L47" s="4"/>
      <c r="X47" s="15">
        <f t="shared" si="9"/>
        <v>44</v>
      </c>
      <c r="Y47" s="8">
        <f t="shared" si="14"/>
        <v>848761</v>
      </c>
      <c r="Z47" s="8">
        <f t="shared" si="2"/>
        <v>82329850</v>
      </c>
      <c r="AA47" s="8" t="str">
        <f>IF(COUNTIF($Z$4:Z47, Z47) &gt; 1, "Duplikat", "")</f>
        <v/>
      </c>
      <c r="AB47" s="8">
        <f t="shared" si="3"/>
        <v>0.82329859056284493</v>
      </c>
      <c r="AC47" s="8">
        <f t="shared" si="10"/>
        <v>82</v>
      </c>
      <c r="AE47" s="8" t="s">
        <v>44</v>
      </c>
      <c r="AF47" s="15">
        <f t="shared" si="11"/>
        <v>82</v>
      </c>
      <c r="AG47" s="15" cm="1">
        <f t="array" ref="AG47">_xlfn.IFS(
  AF47&lt;=33, 67,
  AF47&lt;=54, 102,
  AF47&lt;=83, 137,
  AF47&lt;=96, 172,
  AF47&lt;=98, 242,
  AF47&lt;=100, 277
)</f>
        <v>137</v>
      </c>
      <c r="AH47" s="15" t="str">
        <f t="shared" si="15"/>
        <v>+70</v>
      </c>
      <c r="AI47" s="15" t="str">
        <f t="shared" si="16"/>
        <v>Naik</v>
      </c>
      <c r="AJ47" s="16">
        <f t="shared" si="17"/>
        <v>1.044776119402985</v>
      </c>
    </row>
    <row r="48" spans="1:36" x14ac:dyDescent="0.25">
      <c r="A48" s="8">
        <v>47</v>
      </c>
      <c r="B48" s="8" t="s">
        <v>47</v>
      </c>
      <c r="C48" s="8" t="s">
        <v>51</v>
      </c>
      <c r="D48" s="10">
        <v>179</v>
      </c>
      <c r="E48" s="8">
        <v>2024</v>
      </c>
      <c r="I48" s="3"/>
      <c r="J48" s="3"/>
      <c r="K48" s="4"/>
      <c r="L48" s="4"/>
      <c r="X48" s="15">
        <f t="shared" si="9"/>
        <v>45</v>
      </c>
      <c r="Y48" s="8">
        <f t="shared" si="14"/>
        <v>82329849</v>
      </c>
      <c r="Z48" s="8">
        <f t="shared" si="2"/>
        <v>85996255</v>
      </c>
      <c r="AA48" s="8" t="str">
        <f>IF(COUNTIF($Z$4:Z48, Z48) &gt; 1, "Duplikat", "")</f>
        <v/>
      </c>
      <c r="AB48" s="8">
        <f t="shared" si="3"/>
        <v>0.85996264459589089</v>
      </c>
      <c r="AC48" s="8">
        <f t="shared" si="10"/>
        <v>86</v>
      </c>
      <c r="AE48" s="8" t="s">
        <v>45</v>
      </c>
      <c r="AF48" s="15">
        <f t="shared" si="11"/>
        <v>86</v>
      </c>
      <c r="AG48" s="15" cm="1">
        <f t="array" ref="AG48">_xlfn.IFS(
  AF48&lt;=33, 67,
  AF48&lt;=54, 102,
  AF48&lt;=83, 137,
  AF48&lt;=96, 172,
  AF48&lt;=98, 242,
  AF48&lt;=100, 277
)</f>
        <v>172</v>
      </c>
      <c r="AH48" s="15" t="str">
        <f t="shared" si="15"/>
        <v>+35</v>
      </c>
      <c r="AI48" s="15" t="str">
        <f t="shared" si="16"/>
        <v>Naik</v>
      </c>
      <c r="AJ48" s="16">
        <f t="shared" si="17"/>
        <v>0.25547445255474455</v>
      </c>
    </row>
    <row r="49" spans="1:36" x14ac:dyDescent="0.25">
      <c r="A49" s="8">
        <v>48</v>
      </c>
      <c r="B49" s="8" t="s">
        <v>48</v>
      </c>
      <c r="C49" s="8" t="s">
        <v>51</v>
      </c>
      <c r="D49" s="10">
        <v>151</v>
      </c>
      <c r="E49" s="8">
        <v>2024</v>
      </c>
      <c r="I49" s="3"/>
      <c r="J49" s="3"/>
      <c r="K49" s="4"/>
      <c r="L49" s="4"/>
      <c r="X49" s="15">
        <f t="shared" si="9"/>
        <v>46</v>
      </c>
      <c r="Y49" s="8">
        <f t="shared" si="14"/>
        <v>85996254</v>
      </c>
      <c r="Z49" s="8">
        <f t="shared" si="2"/>
        <v>41637584</v>
      </c>
      <c r="AA49" s="8" t="str">
        <f>IF(COUNTIF($Z$4:Z49, Z49) &gt; 1, "Duplikat", "")</f>
        <v/>
      </c>
      <c r="AB49" s="8">
        <f t="shared" si="3"/>
        <v>0.41637588580134743</v>
      </c>
      <c r="AC49" s="8">
        <f t="shared" si="10"/>
        <v>42</v>
      </c>
      <c r="AE49" s="8" t="s">
        <v>46</v>
      </c>
      <c r="AF49" s="15">
        <f t="shared" si="11"/>
        <v>42</v>
      </c>
      <c r="AG49" s="15" cm="1">
        <f t="array" ref="AG49">_xlfn.IFS(
  AF49&lt;=33, 67,
  AF49&lt;=54, 102,
  AF49&lt;=83, 137,
  AF49&lt;=96, 172,
  AF49&lt;=98, 242,
  AF49&lt;=100, 277
)</f>
        <v>102</v>
      </c>
      <c r="AH49" s="15">
        <f t="shared" si="15"/>
        <v>-70</v>
      </c>
      <c r="AI49" s="15" t="str">
        <f t="shared" si="16"/>
        <v>Turun</v>
      </c>
      <c r="AJ49" s="16">
        <f t="shared" si="17"/>
        <v>-0.40697674418604651</v>
      </c>
    </row>
    <row r="50" spans="1:36" x14ac:dyDescent="0.25">
      <c r="X50" s="15">
        <f t="shared" si="9"/>
        <v>47</v>
      </c>
      <c r="Y50" s="8">
        <f t="shared" si="14"/>
        <v>41637583</v>
      </c>
      <c r="Z50" s="8">
        <f t="shared" si="2"/>
        <v>38846024</v>
      </c>
      <c r="AA50" s="8" t="str">
        <f>IF(COUNTIF($Z$4:Z50, Z50) &gt; 1, "Duplikat", "")</f>
        <v/>
      </c>
      <c r="AB50" s="8">
        <f t="shared" si="3"/>
        <v>0.3884602827306311</v>
      </c>
      <c r="AC50" s="8">
        <f t="shared" si="10"/>
        <v>39</v>
      </c>
      <c r="AE50" s="8" t="s">
        <v>47</v>
      </c>
      <c r="AF50" s="15">
        <f t="shared" si="11"/>
        <v>39</v>
      </c>
      <c r="AG50" s="15" cm="1">
        <f t="array" ref="AG50">_xlfn.IFS(
  AF50&lt;=33, 67,
  AF50&lt;=54, 102,
  AF50&lt;=83, 137,
  AF50&lt;=96, 172,
  AF50&lt;=98, 242,
  AF50&lt;=100, 277
)</f>
        <v>102</v>
      </c>
      <c r="AH50" s="15" t="str">
        <f t="shared" si="15"/>
        <v>+0</v>
      </c>
      <c r="AI50" s="15" t="str">
        <f t="shared" si="16"/>
        <v>Stabil</v>
      </c>
      <c r="AJ50" s="16">
        <f t="shared" si="17"/>
        <v>0</v>
      </c>
    </row>
    <row r="51" spans="1:36" x14ac:dyDescent="0.25">
      <c r="X51" s="15">
        <f t="shared" si="9"/>
        <v>48</v>
      </c>
      <c r="Y51" s="8">
        <f t="shared" si="14"/>
        <v>38846023</v>
      </c>
      <c r="Z51" s="8">
        <f t="shared" si="2"/>
        <v>68064671</v>
      </c>
      <c r="AA51" s="8" t="str">
        <f>IF(COUNTIF($Z$4:Z51, Z51) &gt; 1, "Duplikat", "")</f>
        <v/>
      </c>
      <c r="AB51" s="8">
        <f t="shared" si="3"/>
        <v>0.68064678487114638</v>
      </c>
      <c r="AC51" s="8">
        <f t="shared" si="10"/>
        <v>68</v>
      </c>
      <c r="AE51" s="8" t="s">
        <v>48</v>
      </c>
      <c r="AF51" s="15">
        <f>AC51</f>
        <v>68</v>
      </c>
      <c r="AG51" s="15" cm="1">
        <f t="array" ref="AG51">_xlfn.IFS(
  AF51&lt;=33, 67,
  AF51&lt;=54, 102,
  AF51&lt;=83, 137,
  AF51&lt;=96, 172,
  AF51&lt;=98, 242,
  AF51&lt;=100, 277
)</f>
        <v>137</v>
      </c>
      <c r="AH51" s="15" t="str">
        <f t="shared" si="15"/>
        <v>+35</v>
      </c>
      <c r="AI51" s="15" t="str">
        <f t="shared" si="16"/>
        <v>Naik</v>
      </c>
      <c r="AJ51" s="16">
        <f t="shared" si="17"/>
        <v>0.34313725490196079</v>
      </c>
    </row>
  </sheetData>
  <mergeCells count="8">
    <mergeCell ref="J2:S2"/>
    <mergeCell ref="N11:S11"/>
    <mergeCell ref="X2:AC2"/>
    <mergeCell ref="AE2:AJ2"/>
    <mergeCell ref="U2:V2"/>
    <mergeCell ref="R3:S3"/>
    <mergeCell ref="J11:L11"/>
    <mergeCell ref="K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AJ51"/>
  <sheetViews>
    <sheetView zoomScale="74" workbookViewId="0">
      <selection activeCell="AG24" sqref="AG24"/>
    </sheetView>
  </sheetViews>
  <sheetFormatPr defaultRowHeight="15" x14ac:dyDescent="0.25"/>
  <cols>
    <col min="1" max="1" width="3.570312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4.7109375" bestFit="1" customWidth="1"/>
    <col min="9" max="9" width="10.85546875" bestFit="1" customWidth="1"/>
    <col min="10" max="10" width="4.140625" bestFit="1" customWidth="1"/>
    <col min="11" max="12" width="4.5703125" customWidth="1"/>
    <col min="13" max="13" width="10.85546875" bestFit="1" customWidth="1"/>
    <col min="14" max="16" width="14.140625" bestFit="1" customWidth="1"/>
    <col min="23" max="23" width="2.85546875" bestFit="1" customWidth="1"/>
    <col min="24" max="24" width="6.28515625" customWidth="1"/>
    <col min="25" max="25" width="6" bestFit="1" customWidth="1"/>
    <col min="26" max="26" width="25.140625" bestFit="1" customWidth="1"/>
    <col min="27" max="27" width="13.140625" bestFit="1" customWidth="1"/>
    <col min="28" max="28" width="15.140625" bestFit="1" customWidth="1"/>
    <col min="29" max="29" width="9.140625" bestFit="1" customWidth="1"/>
    <col min="30" max="30" width="10.42578125" bestFit="1" customWidth="1"/>
    <col min="31" max="31" width="9.85546875" bestFit="1" customWidth="1"/>
    <col min="32" max="32" width="10.5703125" bestFit="1" customWidth="1"/>
    <col min="33" max="33" width="30.140625" bestFit="1" customWidth="1"/>
    <col min="34" max="34" width="13.28515625" bestFit="1" customWidth="1"/>
    <col min="36" max="36" width="13.425781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54</v>
      </c>
      <c r="D2" s="10">
        <v>66</v>
      </c>
      <c r="E2" s="8">
        <v>2021</v>
      </c>
      <c r="G2" s="2" t="s">
        <v>58</v>
      </c>
      <c r="H2" s="10">
        <f>MAX(D2:D49)</f>
        <v>259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91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54</v>
      </c>
      <c r="D3" s="10">
        <v>49</v>
      </c>
      <c r="E3" s="8">
        <v>2021</v>
      </c>
      <c r="G3" s="2" t="s">
        <v>59</v>
      </c>
      <c r="H3" s="10">
        <f>MIN(D2:D49)</f>
        <v>32</v>
      </c>
      <c r="I3" s="5"/>
      <c r="J3" s="2" t="s">
        <v>63</v>
      </c>
      <c r="K3" s="28" t="s">
        <v>77</v>
      </c>
      <c r="L3" s="28"/>
      <c r="M3" s="2" t="s">
        <v>55</v>
      </c>
      <c r="N3" s="2" t="s">
        <v>76</v>
      </c>
      <c r="O3" s="2" t="s">
        <v>56</v>
      </c>
      <c r="P3" s="2" t="s">
        <v>57</v>
      </c>
      <c r="Q3" s="11" t="s">
        <v>92</v>
      </c>
      <c r="R3" s="28" t="s">
        <v>64</v>
      </c>
      <c r="S3" s="28"/>
      <c r="U3" s="9" t="s">
        <v>66</v>
      </c>
      <c r="V3" s="18">
        <v>23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54</v>
      </c>
      <c r="D4" s="10">
        <v>45</v>
      </c>
      <c r="E4" s="8">
        <v>2021</v>
      </c>
      <c r="G4" s="2" t="s">
        <v>60</v>
      </c>
      <c r="H4" s="10">
        <f>H2-H3</f>
        <v>227</v>
      </c>
      <c r="I4" s="4"/>
      <c r="J4" s="13">
        <v>1</v>
      </c>
      <c r="K4" s="10">
        <f>H3</f>
        <v>32</v>
      </c>
      <c r="L4" s="10">
        <f t="shared" ref="L4:L10" si="0">K4+$H$6</f>
        <v>64</v>
      </c>
      <c r="M4" s="10">
        <f>COUNTIFS($D$2:$D$49, "&gt;=" &amp; K4, $D$2:$D$49, "&lt;=" &amp; L4)</f>
        <v>16</v>
      </c>
      <c r="N4" s="8">
        <f>SUM(K4:L4)/2</f>
        <v>48</v>
      </c>
      <c r="O4" s="14">
        <f t="shared" ref="O4:O10" si="1">M4/SUM($M$4:$M$10)</f>
        <v>0.33333333333333331</v>
      </c>
      <c r="P4" s="14">
        <f>O4</f>
        <v>0.33333333333333331</v>
      </c>
      <c r="Q4" s="8">
        <f>ROUND(P4*100,0)</f>
        <v>33</v>
      </c>
      <c r="R4" s="10">
        <v>1</v>
      </c>
      <c r="S4" s="10">
        <f>Q4</f>
        <v>33</v>
      </c>
      <c r="U4" s="9" t="s">
        <v>67</v>
      </c>
      <c r="V4" s="18">
        <v>57</v>
      </c>
      <c r="X4" s="15">
        <f>ROW() - 3</f>
        <v>1</v>
      </c>
      <c r="Y4" s="8">
        <f>V6 - 1</f>
        <v>2001</v>
      </c>
      <c r="Z4" s="8">
        <f t="shared" ref="Z4:Z51" si="2">MOD($V$3 * Y4 + $V$4, $V$5)</f>
        <v>5125</v>
      </c>
      <c r="AA4" s="8" t="str">
        <f>IF(COUNTIF($Z$4:Z4, Z4) &gt; 1, "Duplikat", "")</f>
        <v/>
      </c>
      <c r="AB4" s="8">
        <f t="shared" ref="AB4:AB51" si="3">Z4 / $V$5</f>
        <v>0.62568672933707725</v>
      </c>
      <c r="AC4" s="8">
        <f>ROUND(AB4 * 100, 0)</f>
        <v>63</v>
      </c>
      <c r="AE4" s="8" t="s">
        <v>37</v>
      </c>
      <c r="AF4" s="15">
        <f>AC4</f>
        <v>63</v>
      </c>
      <c r="AG4" s="15" cm="1">
        <f t="array" ref="AG4">_xlfn.IFS(
  AF4&lt;=33, 48,
  AF4&lt;=75, 81,
  AF4&lt;=90, 114,
  AF4&lt;=94, 147,
  AF4&lt;=96, 180,
  AF4&lt;=98, 213,
  AF4&lt;=100, 246
)</f>
        <v>81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54</v>
      </c>
      <c r="D5" s="10">
        <v>39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65</v>
      </c>
      <c r="L5" s="10">
        <f t="shared" si="0"/>
        <v>97</v>
      </c>
      <c r="M5" s="10">
        <f t="shared" ref="M5:M10" si="4">COUNTIFS($D$2:$D$49, "&gt;=" &amp; K5, $D$2:$D$49, "&lt;=" &amp; L5)</f>
        <v>20</v>
      </c>
      <c r="N5" s="8">
        <f t="shared" ref="N5:N10" si="5">SUM(K5:L5)/2</f>
        <v>81</v>
      </c>
      <c r="O5" s="14">
        <f t="shared" si="1"/>
        <v>0.41666666666666669</v>
      </c>
      <c r="P5" s="14">
        <f t="shared" ref="P5:P10" si="6">P4+O5</f>
        <v>0.75</v>
      </c>
      <c r="Q5" s="8">
        <f t="shared" ref="Q5:Q10" si="7">ROUND(P5*100,0)</f>
        <v>75</v>
      </c>
      <c r="R5" s="10">
        <f>S4+1</f>
        <v>34</v>
      </c>
      <c r="S5" s="10">
        <f t="shared" ref="S5:S10" si="8">Q5</f>
        <v>75</v>
      </c>
      <c r="U5" s="9" t="s">
        <v>68</v>
      </c>
      <c r="V5" s="15">
        <v>8191</v>
      </c>
      <c r="X5" s="15">
        <f t="shared" ref="X5:X51" si="9">ROW() - 3</f>
        <v>2</v>
      </c>
      <c r="Y5" s="8">
        <f>Z4 - 1</f>
        <v>5124</v>
      </c>
      <c r="Z5" s="8">
        <f t="shared" si="2"/>
        <v>3235</v>
      </c>
      <c r="AA5" s="8" t="str">
        <f>IF(COUNTIF($Z$4:Z5, Z5) &gt; 1, "Duplikat", "")</f>
        <v/>
      </c>
      <c r="AB5" s="8">
        <f t="shared" si="3"/>
        <v>0.39494567207911124</v>
      </c>
      <c r="AC5" s="8">
        <f t="shared" ref="AC5:AC51" si="10">ROUND(AB5 * 100, 0)</f>
        <v>39</v>
      </c>
      <c r="AE5" s="8" t="s">
        <v>38</v>
      </c>
      <c r="AF5" s="15">
        <f t="shared" ref="AF5:AF50" si="11">AC5</f>
        <v>39</v>
      </c>
      <c r="AG5" s="15" cm="1">
        <f t="array" ref="AG5">_xlfn.IFS(
  AF5&lt;=33, 48,
  AF5&lt;=75, 81,
  AF5&lt;=90, 114,
  AF5&lt;=94, 147,
  AF5&lt;=96, 180,
  AF5&lt;=98, 213,
  AF5&lt;=100, 246
)</f>
        <v>81</v>
      </c>
      <c r="AH5" s="15" t="str">
        <f>IF(AG5 - AG4&gt;= 0, "+" &amp; (AG5 - AG4), AG5 - AG4)</f>
        <v>+0</v>
      </c>
      <c r="AI5" s="15" t="str">
        <f>IF(AG5&gt;AG4,"Naik",IF(AG5&lt;AG4,"Turun","Stabil"))</f>
        <v>Stabil</v>
      </c>
      <c r="AJ5" s="16">
        <f>IF(AG5&lt;&gt;0,(AG5-AG4)/AG4,0)</f>
        <v>0</v>
      </c>
    </row>
    <row r="6" spans="1:36" x14ac:dyDescent="0.25">
      <c r="A6" s="8">
        <v>5</v>
      </c>
      <c r="B6" s="8" t="s">
        <v>41</v>
      </c>
      <c r="C6" s="8" t="s">
        <v>54</v>
      </c>
      <c r="D6" s="10">
        <v>55</v>
      </c>
      <c r="E6" s="8">
        <v>2021</v>
      </c>
      <c r="G6" s="2" t="s">
        <v>62</v>
      </c>
      <c r="H6" s="8">
        <f>ROUND(H4/H5, 0)</f>
        <v>32</v>
      </c>
      <c r="I6" s="4"/>
      <c r="J6" s="13">
        <f t="shared" ref="J6:J10" si="12">J5+1</f>
        <v>3</v>
      </c>
      <c r="K6" s="10">
        <f t="shared" ref="K6:K10" si="13">L5+1</f>
        <v>98</v>
      </c>
      <c r="L6" s="10">
        <f t="shared" si="0"/>
        <v>130</v>
      </c>
      <c r="M6" s="10">
        <f t="shared" si="4"/>
        <v>7</v>
      </c>
      <c r="N6" s="8">
        <f t="shared" si="5"/>
        <v>114</v>
      </c>
      <c r="O6" s="14">
        <f t="shared" si="1"/>
        <v>0.14583333333333334</v>
      </c>
      <c r="P6" s="14">
        <f t="shared" si="6"/>
        <v>0.89583333333333337</v>
      </c>
      <c r="Q6" s="8">
        <f t="shared" si="7"/>
        <v>90</v>
      </c>
      <c r="R6" s="10">
        <f>S5+1</f>
        <v>76</v>
      </c>
      <c r="S6" s="10">
        <f t="shared" si="8"/>
        <v>90</v>
      </c>
      <c r="U6" s="9" t="s">
        <v>69</v>
      </c>
      <c r="V6" s="19">
        <v>2002</v>
      </c>
      <c r="X6" s="15">
        <f t="shared" si="9"/>
        <v>3</v>
      </c>
      <c r="Y6" s="8">
        <f t="shared" ref="Y6:Y51" si="14">Z5 - 1</f>
        <v>3234</v>
      </c>
      <c r="Z6" s="8">
        <f t="shared" si="2"/>
        <v>720</v>
      </c>
      <c r="AA6" s="8" t="str">
        <f>IF(COUNTIF($Z$4:Z6, Z6) &gt; 1, "Duplikat", "")</f>
        <v/>
      </c>
      <c r="AB6" s="8">
        <f t="shared" si="3"/>
        <v>8.7901355145891827E-2</v>
      </c>
      <c r="AC6" s="8">
        <f t="shared" si="10"/>
        <v>9</v>
      </c>
      <c r="AE6" s="8" t="s">
        <v>39</v>
      </c>
      <c r="AF6" s="15">
        <f t="shared" si="11"/>
        <v>9</v>
      </c>
      <c r="AG6" s="15" cm="1">
        <f t="array" ref="AG6">_xlfn.IFS(
  AF6&lt;=33, 48,
  AF6&lt;=75, 81,
  AF6&lt;=90, 114,
  AF6&lt;=94, 147,
  AF6&lt;=96, 180,
  AF6&lt;=98, 213,
  AF6&lt;=100, 246
)</f>
        <v>48</v>
      </c>
      <c r="AH6" s="15">
        <f t="shared" ref="AH6:AH51" si="15">IF(AG6 - AG5&gt;= 0, "+" &amp; (AG6 - AG5), AG6 - AG5)</f>
        <v>-33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-0.40740740740740738</v>
      </c>
    </row>
    <row r="7" spans="1:36" x14ac:dyDescent="0.25">
      <c r="A7" s="8">
        <v>6</v>
      </c>
      <c r="B7" s="8" t="s">
        <v>42</v>
      </c>
      <c r="C7" s="8" t="s">
        <v>54</v>
      </c>
      <c r="D7" s="10">
        <v>66</v>
      </c>
      <c r="E7" s="8">
        <v>2021</v>
      </c>
      <c r="I7" s="4"/>
      <c r="J7" s="13">
        <f t="shared" si="12"/>
        <v>4</v>
      </c>
      <c r="K7" s="10">
        <f t="shared" si="13"/>
        <v>131</v>
      </c>
      <c r="L7" s="10">
        <f t="shared" si="0"/>
        <v>163</v>
      </c>
      <c r="M7" s="10">
        <f t="shared" si="4"/>
        <v>2</v>
      </c>
      <c r="N7" s="8">
        <f t="shared" si="5"/>
        <v>147</v>
      </c>
      <c r="O7" s="14">
        <f t="shared" si="1"/>
        <v>4.1666666666666664E-2</v>
      </c>
      <c r="P7" s="14">
        <f t="shared" si="6"/>
        <v>0.9375</v>
      </c>
      <c r="Q7" s="8">
        <f t="shared" si="7"/>
        <v>94</v>
      </c>
      <c r="R7" s="10">
        <f t="shared" ref="R7:R10" si="18">S6+1</f>
        <v>91</v>
      </c>
      <c r="S7" s="10">
        <f t="shared" si="8"/>
        <v>94</v>
      </c>
      <c r="X7" s="15">
        <f t="shared" si="9"/>
        <v>4</v>
      </c>
      <c r="Y7" s="8">
        <f t="shared" si="14"/>
        <v>719</v>
      </c>
      <c r="Z7" s="8">
        <f t="shared" si="2"/>
        <v>212</v>
      </c>
      <c r="AA7" s="8" t="str">
        <f>IF(COUNTIF($Z$4:Z7, Z7) &gt; 1, "Duplikat", "")</f>
        <v/>
      </c>
      <c r="AB7" s="8">
        <f t="shared" si="3"/>
        <v>2.588206568184593E-2</v>
      </c>
      <c r="AC7" s="8">
        <f t="shared" si="10"/>
        <v>3</v>
      </c>
      <c r="AE7" s="8" t="s">
        <v>40</v>
      </c>
      <c r="AF7" s="15">
        <f t="shared" si="11"/>
        <v>3</v>
      </c>
      <c r="AG7" s="15" cm="1">
        <f t="array" ref="AG7">_xlfn.IFS(
  AF7&lt;=33, 48,
  AF7&lt;=75, 81,
  AF7&lt;=90, 114,
  AF7&lt;=94, 147,
  AF7&lt;=96, 180,
  AF7&lt;=98, 213,
  AF7&lt;=100, 246
)</f>
        <v>48</v>
      </c>
      <c r="AH7" s="15" t="str">
        <f t="shared" si="15"/>
        <v>+0</v>
      </c>
      <c r="AI7" s="15" t="str">
        <f t="shared" si="16"/>
        <v>Stabil</v>
      </c>
      <c r="AJ7" s="16">
        <f t="shared" si="17"/>
        <v>0</v>
      </c>
    </row>
    <row r="8" spans="1:36" x14ac:dyDescent="0.25">
      <c r="A8" s="8">
        <v>7</v>
      </c>
      <c r="B8" s="8" t="s">
        <v>43</v>
      </c>
      <c r="C8" s="8" t="s">
        <v>54</v>
      </c>
      <c r="D8" s="10">
        <v>78</v>
      </c>
      <c r="E8" s="8">
        <v>2021</v>
      </c>
      <c r="I8" s="4"/>
      <c r="J8" s="13">
        <f t="shared" si="12"/>
        <v>5</v>
      </c>
      <c r="K8" s="10">
        <f t="shared" si="13"/>
        <v>164</v>
      </c>
      <c r="L8" s="10">
        <f t="shared" si="0"/>
        <v>196</v>
      </c>
      <c r="M8" s="10">
        <f>COUNTIFS($D$2:$D$49, "&gt;=" &amp; K8, $D$2:$D$49, "&lt;=" &amp; L8)</f>
        <v>1</v>
      </c>
      <c r="N8" s="8">
        <f t="shared" si="5"/>
        <v>180</v>
      </c>
      <c r="O8" s="14">
        <f t="shared" si="1"/>
        <v>2.0833333333333332E-2</v>
      </c>
      <c r="P8" s="14">
        <f t="shared" si="6"/>
        <v>0.95833333333333337</v>
      </c>
      <c r="Q8" s="8">
        <f t="shared" si="7"/>
        <v>96</v>
      </c>
      <c r="R8" s="10">
        <f t="shared" si="18"/>
        <v>95</v>
      </c>
      <c r="S8" s="10">
        <f t="shared" si="8"/>
        <v>96</v>
      </c>
      <c r="X8" s="15">
        <f t="shared" si="9"/>
        <v>5</v>
      </c>
      <c r="Y8" s="8">
        <f t="shared" si="14"/>
        <v>211</v>
      </c>
      <c r="Z8" s="8">
        <f t="shared" si="2"/>
        <v>4910</v>
      </c>
      <c r="AA8" s="8" t="str">
        <f>IF(COUNTIF($Z$4:Z8, Z8) &gt; 1, "Duplikat", "")</f>
        <v/>
      </c>
      <c r="AB8" s="8">
        <f t="shared" si="3"/>
        <v>0.59943840800879011</v>
      </c>
      <c r="AC8" s="8">
        <f t="shared" si="10"/>
        <v>60</v>
      </c>
      <c r="AE8" s="8" t="s">
        <v>41</v>
      </c>
      <c r="AF8" s="15">
        <f t="shared" si="11"/>
        <v>60</v>
      </c>
      <c r="AG8" s="15" cm="1">
        <f t="array" ref="AG8">_xlfn.IFS(
  AF8&lt;=33, 48,
  AF8&lt;=75, 81,
  AF8&lt;=90, 114,
  AF8&lt;=94, 147,
  AF8&lt;=96, 180,
  AF8&lt;=98, 213,
  AF8&lt;=100, 246
)</f>
        <v>81</v>
      </c>
      <c r="AH8" s="15" t="str">
        <f t="shared" si="15"/>
        <v>+33</v>
      </c>
      <c r="AI8" s="15" t="str">
        <f t="shared" si="16"/>
        <v>Naik</v>
      </c>
      <c r="AJ8" s="16">
        <f t="shared" si="17"/>
        <v>0.6875</v>
      </c>
    </row>
    <row r="9" spans="1:36" x14ac:dyDescent="0.25">
      <c r="A9" s="8">
        <v>8</v>
      </c>
      <c r="B9" s="8" t="s">
        <v>44</v>
      </c>
      <c r="C9" s="8" t="s">
        <v>54</v>
      </c>
      <c r="D9" s="10">
        <v>36</v>
      </c>
      <c r="E9" s="8">
        <v>2021</v>
      </c>
      <c r="I9" s="4"/>
      <c r="J9" s="13">
        <f t="shared" si="12"/>
        <v>6</v>
      </c>
      <c r="K9" s="10">
        <f t="shared" si="13"/>
        <v>197</v>
      </c>
      <c r="L9" s="10">
        <f t="shared" si="0"/>
        <v>229</v>
      </c>
      <c r="M9" s="10">
        <f>COUNTIFS($D$2:$D$49, "&gt;=" &amp; K9, $D$2:$D$49, "&lt;=" &amp; L9)</f>
        <v>1</v>
      </c>
      <c r="N9" s="8">
        <f t="shared" si="5"/>
        <v>213</v>
      </c>
      <c r="O9" s="14">
        <f t="shared" si="1"/>
        <v>2.0833333333333332E-2</v>
      </c>
      <c r="P9" s="14">
        <f t="shared" si="6"/>
        <v>0.97916666666666674</v>
      </c>
      <c r="Q9" s="8">
        <f t="shared" si="7"/>
        <v>98</v>
      </c>
      <c r="R9" s="10">
        <f t="shared" si="18"/>
        <v>97</v>
      </c>
      <c r="S9" s="10">
        <f t="shared" si="8"/>
        <v>98</v>
      </c>
      <c r="X9" s="15">
        <f t="shared" si="9"/>
        <v>6</v>
      </c>
      <c r="Y9" s="8">
        <f t="shared" si="14"/>
        <v>4909</v>
      </c>
      <c r="Z9" s="8">
        <f t="shared" si="2"/>
        <v>6481</v>
      </c>
      <c r="AA9" s="8" t="str">
        <f>IF(COUNTIF($Z$4:Z9, Z9) &gt; 1, "Duplikat", "")</f>
        <v/>
      </c>
      <c r="AB9" s="8">
        <f t="shared" si="3"/>
        <v>0.79123428152850694</v>
      </c>
      <c r="AC9" s="8">
        <f t="shared" si="10"/>
        <v>79</v>
      </c>
      <c r="AE9" s="8" t="s">
        <v>42</v>
      </c>
      <c r="AF9" s="15">
        <f t="shared" si="11"/>
        <v>79</v>
      </c>
      <c r="AG9" s="15" cm="1">
        <f t="array" ref="AG9">_xlfn.IFS(
  AF9&lt;=33, 48,
  AF9&lt;=75, 81,
  AF9&lt;=90, 114,
  AF9&lt;=94, 147,
  AF9&lt;=96, 180,
  AF9&lt;=98, 213,
  AF9&lt;=100, 246
)</f>
        <v>114</v>
      </c>
      <c r="AH9" s="15" t="str">
        <f t="shared" si="15"/>
        <v>+33</v>
      </c>
      <c r="AI9" s="15" t="str">
        <f t="shared" si="16"/>
        <v>Naik</v>
      </c>
      <c r="AJ9" s="16">
        <f t="shared" si="17"/>
        <v>0.40740740740740738</v>
      </c>
    </row>
    <row r="10" spans="1:36" x14ac:dyDescent="0.25">
      <c r="A10" s="8">
        <v>9</v>
      </c>
      <c r="B10" s="8" t="s">
        <v>45</v>
      </c>
      <c r="C10" s="8" t="s">
        <v>54</v>
      </c>
      <c r="D10" s="10">
        <v>47</v>
      </c>
      <c r="E10" s="8">
        <v>2021</v>
      </c>
      <c r="I10" s="4"/>
      <c r="J10" s="13">
        <f t="shared" si="12"/>
        <v>7</v>
      </c>
      <c r="K10" s="10">
        <f t="shared" si="13"/>
        <v>230</v>
      </c>
      <c r="L10" s="10">
        <f t="shared" si="0"/>
        <v>262</v>
      </c>
      <c r="M10" s="10">
        <f t="shared" si="4"/>
        <v>1</v>
      </c>
      <c r="N10" s="8">
        <f t="shared" si="5"/>
        <v>246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si="18"/>
        <v>99</v>
      </c>
      <c r="S10" s="10">
        <f t="shared" si="8"/>
        <v>100</v>
      </c>
      <c r="X10" s="15">
        <f t="shared" si="9"/>
        <v>7</v>
      </c>
      <c r="Y10" s="8">
        <f t="shared" si="14"/>
        <v>6480</v>
      </c>
      <c r="Z10" s="8">
        <f t="shared" si="2"/>
        <v>1659</v>
      </c>
      <c r="AA10" s="8" t="str">
        <f>IF(COUNTIF($Z$4:Z10, Z10) &gt; 1, "Duplikat", "")</f>
        <v/>
      </c>
      <c r="AB10" s="8">
        <f t="shared" si="3"/>
        <v>0.20253937248199244</v>
      </c>
      <c r="AC10" s="8">
        <f t="shared" si="10"/>
        <v>20</v>
      </c>
      <c r="AE10" s="8" t="s">
        <v>43</v>
      </c>
      <c r="AF10" s="15">
        <f t="shared" si="11"/>
        <v>20</v>
      </c>
      <c r="AG10" s="15" cm="1">
        <f t="array" ref="AG10">_xlfn.IFS(
  AF10&lt;=33, 48,
  AF10&lt;=75, 81,
  AF10&lt;=90, 114,
  AF10&lt;=94, 147,
  AF10&lt;=96, 180,
  AF10&lt;=98, 213,
  AF10&lt;=100, 246
)</f>
        <v>48</v>
      </c>
      <c r="AH10" s="15">
        <f t="shared" si="15"/>
        <v>-66</v>
      </c>
      <c r="AI10" s="15" t="str">
        <f t="shared" si="16"/>
        <v>Turun</v>
      </c>
      <c r="AJ10" s="16">
        <f t="shared" si="17"/>
        <v>-0.57894736842105265</v>
      </c>
    </row>
    <row r="11" spans="1:36" x14ac:dyDescent="0.25">
      <c r="A11" s="8">
        <v>10</v>
      </c>
      <c r="B11" s="8" t="s">
        <v>46</v>
      </c>
      <c r="C11" s="8" t="s">
        <v>54</v>
      </c>
      <c r="D11" s="10">
        <v>42</v>
      </c>
      <c r="E11" s="8">
        <v>2021</v>
      </c>
      <c r="I11" s="3"/>
      <c r="J11" s="31" t="s">
        <v>78</v>
      </c>
      <c r="K11" s="31"/>
      <c r="L11" s="31"/>
      <c r="M11" s="10">
        <f>SUM(M4:M10)</f>
        <v>48</v>
      </c>
      <c r="N11" s="32"/>
      <c r="O11" s="32"/>
      <c r="P11" s="32"/>
      <c r="Q11" s="32"/>
      <c r="R11" s="32"/>
      <c r="S11" s="32"/>
      <c r="X11" s="15">
        <f t="shared" si="9"/>
        <v>8</v>
      </c>
      <c r="Y11" s="8">
        <f t="shared" si="14"/>
        <v>1658</v>
      </c>
      <c r="Z11" s="8">
        <f t="shared" si="2"/>
        <v>5427</v>
      </c>
      <c r="AA11" s="8" t="str">
        <f>IF(COUNTIF($Z$4:Z11, Z11) &gt; 1, "Duplikat", "")</f>
        <v/>
      </c>
      <c r="AB11" s="8">
        <f t="shared" si="3"/>
        <v>0.66255646441215965</v>
      </c>
      <c r="AC11" s="8">
        <f t="shared" si="10"/>
        <v>66</v>
      </c>
      <c r="AE11" s="8" t="s">
        <v>44</v>
      </c>
      <c r="AF11" s="15">
        <f t="shared" si="11"/>
        <v>66</v>
      </c>
      <c r="AG11" s="15" cm="1">
        <f t="array" ref="AG11">_xlfn.IFS(
  AF11&lt;=33, 48,
  AF11&lt;=75, 81,
  AF11&lt;=90, 114,
  AF11&lt;=94, 147,
  AF11&lt;=96, 180,
  AF11&lt;=98, 213,
  AF11&lt;=100, 246
)</f>
        <v>81</v>
      </c>
      <c r="AH11" s="15" t="str">
        <f t="shared" si="15"/>
        <v>+33</v>
      </c>
      <c r="AI11" s="15" t="str">
        <f t="shared" si="16"/>
        <v>Naik</v>
      </c>
      <c r="AJ11" s="16">
        <f t="shared" si="17"/>
        <v>0.6875</v>
      </c>
    </row>
    <row r="12" spans="1:36" x14ac:dyDescent="0.25">
      <c r="A12" s="8">
        <v>11</v>
      </c>
      <c r="B12" s="8" t="s">
        <v>47</v>
      </c>
      <c r="C12" s="8" t="s">
        <v>54</v>
      </c>
      <c r="D12" s="10">
        <v>34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5426</v>
      </c>
      <c r="Z12" s="8">
        <f t="shared" si="2"/>
        <v>1990</v>
      </c>
      <c r="AA12" s="8" t="str">
        <f>IF(COUNTIF($Z$4:Z12, Z12) &gt; 1, "Duplikat", "")</f>
        <v/>
      </c>
      <c r="AB12" s="8">
        <f t="shared" si="3"/>
        <v>0.24294957880600659</v>
      </c>
      <c r="AC12" s="8">
        <f t="shared" si="10"/>
        <v>24</v>
      </c>
      <c r="AE12" s="8" t="s">
        <v>45</v>
      </c>
      <c r="AF12" s="15">
        <f t="shared" si="11"/>
        <v>24</v>
      </c>
      <c r="AG12" s="15" cm="1">
        <f t="array" ref="AG12">_xlfn.IFS(
  AF12&lt;=33, 48,
  AF12&lt;=75, 81,
  AF12&lt;=90, 114,
  AF12&lt;=94, 147,
  AF12&lt;=96, 180,
  AF12&lt;=98, 213,
  AF12&lt;=100, 246
)</f>
        <v>48</v>
      </c>
      <c r="AH12" s="15">
        <f t="shared" si="15"/>
        <v>-33</v>
      </c>
      <c r="AI12" s="15" t="str">
        <f t="shared" si="16"/>
        <v>Turun</v>
      </c>
      <c r="AJ12" s="16">
        <f t="shared" si="17"/>
        <v>-0.40740740740740738</v>
      </c>
    </row>
    <row r="13" spans="1:36" x14ac:dyDescent="0.25">
      <c r="A13" s="8">
        <v>12</v>
      </c>
      <c r="B13" s="8" t="s">
        <v>48</v>
      </c>
      <c r="C13" s="8" t="s">
        <v>54</v>
      </c>
      <c r="D13" s="10">
        <v>43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1989</v>
      </c>
      <c r="Z13" s="8">
        <f t="shared" si="2"/>
        <v>4849</v>
      </c>
      <c r="AA13" s="8" t="str">
        <f>IF(COUNTIF($Z$4:Z13, Z13) &gt; 1, "Duplikat", "")</f>
        <v/>
      </c>
      <c r="AB13" s="8">
        <f t="shared" si="3"/>
        <v>0.59199120986448539</v>
      </c>
      <c r="AC13" s="8">
        <f t="shared" si="10"/>
        <v>59</v>
      </c>
      <c r="AE13" s="8" t="s">
        <v>46</v>
      </c>
      <c r="AF13" s="15">
        <f t="shared" si="11"/>
        <v>59</v>
      </c>
      <c r="AG13" s="15" cm="1">
        <f t="array" ref="AG13">_xlfn.IFS(
  AF13&lt;=33, 48,
  AF13&lt;=75, 81,
  AF13&lt;=90, 114,
  AF13&lt;=94, 147,
  AF13&lt;=96, 180,
  AF13&lt;=98, 213,
  AF13&lt;=100, 246
)</f>
        <v>81</v>
      </c>
      <c r="AH13" s="15" t="str">
        <f t="shared" si="15"/>
        <v>+33</v>
      </c>
      <c r="AI13" s="15" t="str">
        <f t="shared" si="16"/>
        <v>Naik</v>
      </c>
      <c r="AJ13" s="16">
        <f t="shared" si="17"/>
        <v>0.6875</v>
      </c>
    </row>
    <row r="14" spans="1:36" x14ac:dyDescent="0.25">
      <c r="A14" s="8">
        <v>13</v>
      </c>
      <c r="B14" s="8" t="s">
        <v>37</v>
      </c>
      <c r="C14" s="8" t="s">
        <v>54</v>
      </c>
      <c r="D14" s="10">
        <v>38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4848</v>
      </c>
      <c r="Z14" s="8">
        <f t="shared" si="2"/>
        <v>5078</v>
      </c>
      <c r="AA14" s="8" t="str">
        <f>IF(COUNTIF($Z$4:Z14, Z14) &gt; 1, "Duplikat", "")</f>
        <v/>
      </c>
      <c r="AB14" s="8">
        <f t="shared" si="3"/>
        <v>0.6199487242094982</v>
      </c>
      <c r="AC14" s="8">
        <f t="shared" si="10"/>
        <v>62</v>
      </c>
      <c r="AE14" s="8" t="s">
        <v>47</v>
      </c>
      <c r="AF14" s="15">
        <f t="shared" si="11"/>
        <v>62</v>
      </c>
      <c r="AG14" s="15" cm="1">
        <f t="array" ref="AG14">_xlfn.IFS(
  AF14&lt;=33, 48,
  AF14&lt;=75, 81,
  AF14&lt;=90, 114,
  AF14&lt;=94, 147,
  AF14&lt;=96, 180,
  AF14&lt;=98, 213,
  AF14&lt;=100, 246
)</f>
        <v>81</v>
      </c>
      <c r="AH14" s="15" t="str">
        <f t="shared" si="15"/>
        <v>+0</v>
      </c>
      <c r="AI14" s="15" t="str">
        <f t="shared" si="16"/>
        <v>Stabil</v>
      </c>
      <c r="AJ14" s="16">
        <f t="shared" si="17"/>
        <v>0</v>
      </c>
    </row>
    <row r="15" spans="1:36" x14ac:dyDescent="0.25">
      <c r="A15" s="8">
        <v>14</v>
      </c>
      <c r="B15" s="8" t="s">
        <v>38</v>
      </c>
      <c r="C15" s="8" t="s">
        <v>54</v>
      </c>
      <c r="D15" s="10">
        <v>56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5077</v>
      </c>
      <c r="Z15" s="8">
        <f t="shared" si="2"/>
        <v>2154</v>
      </c>
      <c r="AA15" s="8" t="str">
        <f>IF(COUNTIF($Z$4:Z15, Z15) &gt; 1, "Duplikat", "")</f>
        <v/>
      </c>
      <c r="AB15" s="8">
        <f t="shared" si="3"/>
        <v>0.26297155414479306</v>
      </c>
      <c r="AC15" s="8">
        <f t="shared" si="10"/>
        <v>26</v>
      </c>
      <c r="AE15" s="8" t="s">
        <v>48</v>
      </c>
      <c r="AF15" s="15">
        <f t="shared" si="11"/>
        <v>26</v>
      </c>
      <c r="AG15" s="15" cm="1">
        <f t="array" ref="AG15">_xlfn.IFS(
  AF15&lt;=33, 48,
  AF15&lt;=75, 81,
  AF15&lt;=90, 114,
  AF15&lt;=94, 147,
  AF15&lt;=96, 180,
  AF15&lt;=98, 213,
  AF15&lt;=100, 246
)</f>
        <v>48</v>
      </c>
      <c r="AH15" s="15">
        <f t="shared" si="15"/>
        <v>-33</v>
      </c>
      <c r="AI15" s="15" t="str">
        <f t="shared" si="16"/>
        <v>Turun</v>
      </c>
      <c r="AJ15" s="16">
        <f t="shared" si="17"/>
        <v>-0.40740740740740738</v>
      </c>
    </row>
    <row r="16" spans="1:36" x14ac:dyDescent="0.25">
      <c r="A16" s="8">
        <v>15</v>
      </c>
      <c r="B16" s="8" t="s">
        <v>39</v>
      </c>
      <c r="C16" s="8" t="s">
        <v>54</v>
      </c>
      <c r="D16" s="10">
        <v>50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2153</v>
      </c>
      <c r="Z16" s="8">
        <f t="shared" si="2"/>
        <v>430</v>
      </c>
      <c r="AA16" s="8" t="str">
        <f>IF(COUNTIF($Z$4:Z16, Z16) &gt; 1, "Duplikat", "")</f>
        <v/>
      </c>
      <c r="AB16" s="8">
        <f t="shared" si="3"/>
        <v>5.2496642656574291E-2</v>
      </c>
      <c r="AC16" s="8">
        <f t="shared" si="10"/>
        <v>5</v>
      </c>
      <c r="AE16" s="8" t="s">
        <v>37</v>
      </c>
      <c r="AF16" s="15">
        <f t="shared" si="11"/>
        <v>5</v>
      </c>
      <c r="AG16" s="15" cm="1">
        <f t="array" ref="AG16">_xlfn.IFS(
  AF16&lt;=33, 48,
  AF16&lt;=75, 81,
  AF16&lt;=90, 114,
  AF16&lt;=94, 147,
  AF16&lt;=96, 180,
  AF16&lt;=98, 213,
  AF16&lt;=100, 246
)</f>
        <v>48</v>
      </c>
      <c r="AH16" s="15" t="str">
        <f t="shared" si="15"/>
        <v>+0</v>
      </c>
      <c r="AI16" s="15" t="str">
        <f t="shared" si="16"/>
        <v>Stabil</v>
      </c>
      <c r="AJ16" s="16">
        <f t="shared" si="17"/>
        <v>0</v>
      </c>
    </row>
    <row r="17" spans="1:36" x14ac:dyDescent="0.25">
      <c r="A17" s="8">
        <v>16</v>
      </c>
      <c r="B17" s="8" t="s">
        <v>40</v>
      </c>
      <c r="C17" s="8" t="s">
        <v>54</v>
      </c>
      <c r="D17" s="10">
        <v>34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429</v>
      </c>
      <c r="Z17" s="8">
        <f t="shared" si="2"/>
        <v>1733</v>
      </c>
      <c r="AA17" s="8" t="str">
        <f>IF(COUNTIF($Z$4:Z17, Z17) &gt; 1, "Duplikat", "")</f>
        <v/>
      </c>
      <c r="AB17" s="8">
        <f t="shared" si="3"/>
        <v>0.21157367842754243</v>
      </c>
      <c r="AC17" s="8">
        <f t="shared" si="10"/>
        <v>21</v>
      </c>
      <c r="AE17" s="8" t="s">
        <v>38</v>
      </c>
      <c r="AF17" s="15">
        <f t="shared" si="11"/>
        <v>21</v>
      </c>
      <c r="AG17" s="15" cm="1">
        <f t="array" ref="AG17">_xlfn.IFS(
  AF17&lt;=33, 48,
  AF17&lt;=75, 81,
  AF17&lt;=90, 114,
  AF17&lt;=94, 147,
  AF17&lt;=96, 180,
  AF17&lt;=98, 213,
  AF17&lt;=100, 246
)</f>
        <v>48</v>
      </c>
      <c r="AH17" s="15" t="str">
        <f t="shared" si="15"/>
        <v>+0</v>
      </c>
      <c r="AI17" s="15" t="str">
        <f t="shared" si="16"/>
        <v>Stabil</v>
      </c>
      <c r="AJ17" s="16">
        <f t="shared" si="17"/>
        <v>0</v>
      </c>
    </row>
    <row r="18" spans="1:36" x14ac:dyDescent="0.25">
      <c r="A18" s="8">
        <v>17</v>
      </c>
      <c r="B18" s="8" t="s">
        <v>41</v>
      </c>
      <c r="C18" s="8" t="s">
        <v>54</v>
      </c>
      <c r="D18" s="10">
        <v>57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1732</v>
      </c>
      <c r="Z18" s="8">
        <f t="shared" si="2"/>
        <v>7129</v>
      </c>
      <c r="AA18" s="8" t="str">
        <f>IF(COUNTIF($Z$4:Z18, Z18) &gt; 1, "Duplikat", "")</f>
        <v/>
      </c>
      <c r="AB18" s="8">
        <f t="shared" si="3"/>
        <v>0.87034550115980958</v>
      </c>
      <c r="AC18" s="8">
        <f t="shared" si="10"/>
        <v>87</v>
      </c>
      <c r="AE18" s="8" t="s">
        <v>39</v>
      </c>
      <c r="AF18" s="15">
        <f t="shared" si="11"/>
        <v>87</v>
      </c>
      <c r="AG18" s="15" cm="1">
        <f t="array" ref="AG18">_xlfn.IFS(
  AF18&lt;=33, 48,
  AF18&lt;=75, 81,
  AF18&lt;=90, 114,
  AF18&lt;=94, 147,
  AF18&lt;=96, 180,
  AF18&lt;=98, 213,
  AF18&lt;=100, 246
)</f>
        <v>114</v>
      </c>
      <c r="AH18" s="15" t="str">
        <f t="shared" si="15"/>
        <v>+66</v>
      </c>
      <c r="AI18" s="15" t="str">
        <f t="shared" si="16"/>
        <v>Naik</v>
      </c>
      <c r="AJ18" s="16">
        <f t="shared" si="17"/>
        <v>1.375</v>
      </c>
    </row>
    <row r="19" spans="1:36" x14ac:dyDescent="0.25">
      <c r="A19" s="8">
        <v>18</v>
      </c>
      <c r="B19" s="8" t="s">
        <v>42</v>
      </c>
      <c r="C19" s="8" t="s">
        <v>54</v>
      </c>
      <c r="D19" s="10">
        <v>50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7128</v>
      </c>
      <c r="Z19" s="8">
        <f t="shared" si="2"/>
        <v>181</v>
      </c>
      <c r="AA19" s="8" t="str">
        <f>IF(COUNTIF($Z$4:Z19, Z19) &gt; 1, "Duplikat", "")</f>
        <v/>
      </c>
      <c r="AB19" s="8">
        <f t="shared" si="3"/>
        <v>2.2097424001953362E-2</v>
      </c>
      <c r="AC19" s="8">
        <f t="shared" si="10"/>
        <v>2</v>
      </c>
      <c r="AE19" s="8" t="s">
        <v>40</v>
      </c>
      <c r="AF19" s="15">
        <f t="shared" si="11"/>
        <v>2</v>
      </c>
      <c r="AG19" s="15" cm="1">
        <f t="array" ref="AG19">_xlfn.IFS(
  AF19&lt;=33, 48,
  AF19&lt;=75, 81,
  AF19&lt;=90, 114,
  AF19&lt;=94, 147,
  AF19&lt;=96, 180,
  AF19&lt;=98, 213,
  AF19&lt;=100, 246
)</f>
        <v>48</v>
      </c>
      <c r="AH19" s="15">
        <f t="shared" si="15"/>
        <v>-66</v>
      </c>
      <c r="AI19" s="15" t="str">
        <f t="shared" si="16"/>
        <v>Turun</v>
      </c>
      <c r="AJ19" s="16">
        <f t="shared" si="17"/>
        <v>-0.57894736842105265</v>
      </c>
    </row>
    <row r="20" spans="1:36" x14ac:dyDescent="0.25">
      <c r="A20" s="8">
        <v>19</v>
      </c>
      <c r="B20" s="8" t="s">
        <v>43</v>
      </c>
      <c r="C20" s="8" t="s">
        <v>54</v>
      </c>
      <c r="D20" s="10">
        <v>66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180</v>
      </c>
      <c r="Z20" s="8">
        <f t="shared" si="2"/>
        <v>4197</v>
      </c>
      <c r="AA20" s="8" t="str">
        <f>IF(COUNTIF($Z$4:Z20, Z20) &gt; 1, "Duplikat", "")</f>
        <v/>
      </c>
      <c r="AB20" s="8">
        <f t="shared" si="3"/>
        <v>0.51239164937126114</v>
      </c>
      <c r="AC20" s="8">
        <f t="shared" si="10"/>
        <v>51</v>
      </c>
      <c r="AE20" s="8" t="s">
        <v>41</v>
      </c>
      <c r="AF20" s="15">
        <f t="shared" si="11"/>
        <v>51</v>
      </c>
      <c r="AG20" s="15" cm="1">
        <f t="array" ref="AG20">_xlfn.IFS(
  AF20&lt;=33, 48,
  AF20&lt;=75, 81,
  AF20&lt;=90, 114,
  AF20&lt;=94, 147,
  AF20&lt;=96, 180,
  AF20&lt;=98, 213,
  AF20&lt;=100, 246
)</f>
        <v>81</v>
      </c>
      <c r="AH20" s="15" t="str">
        <f t="shared" si="15"/>
        <v>+33</v>
      </c>
      <c r="AI20" s="15" t="str">
        <f t="shared" si="16"/>
        <v>Naik</v>
      </c>
      <c r="AJ20" s="16">
        <f t="shared" si="17"/>
        <v>0.6875</v>
      </c>
    </row>
    <row r="21" spans="1:36" x14ac:dyDescent="0.25">
      <c r="A21" s="8">
        <v>20</v>
      </c>
      <c r="B21" s="8" t="s">
        <v>44</v>
      </c>
      <c r="C21" s="8" t="s">
        <v>54</v>
      </c>
      <c r="D21" s="10">
        <v>78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4196</v>
      </c>
      <c r="Z21" s="8">
        <f t="shared" si="2"/>
        <v>6464</v>
      </c>
      <c r="AA21" s="8" t="str">
        <f>IF(COUNTIF($Z$4:Z21, Z21) &gt; 1, "Duplikat", "")</f>
        <v/>
      </c>
      <c r="AB21" s="8">
        <f t="shared" si="3"/>
        <v>0.78915883286534005</v>
      </c>
      <c r="AC21" s="8">
        <f t="shared" si="10"/>
        <v>79</v>
      </c>
      <c r="AE21" s="8" t="s">
        <v>42</v>
      </c>
      <c r="AF21" s="15">
        <f t="shared" si="11"/>
        <v>79</v>
      </c>
      <c r="AG21" s="15" cm="1">
        <f t="array" ref="AG21">_xlfn.IFS(
  AF21&lt;=33, 48,
  AF21&lt;=75, 81,
  AF21&lt;=90, 114,
  AF21&lt;=94, 147,
  AF21&lt;=96, 180,
  AF21&lt;=98, 213,
  AF21&lt;=100, 246
)</f>
        <v>114</v>
      </c>
      <c r="AH21" s="15" t="str">
        <f t="shared" si="15"/>
        <v>+33</v>
      </c>
      <c r="AI21" s="15" t="str">
        <f t="shared" si="16"/>
        <v>Naik</v>
      </c>
      <c r="AJ21" s="16">
        <f t="shared" si="17"/>
        <v>0.40740740740740738</v>
      </c>
    </row>
    <row r="22" spans="1:36" x14ac:dyDescent="0.25">
      <c r="A22" s="8">
        <v>21</v>
      </c>
      <c r="B22" s="8" t="s">
        <v>45</v>
      </c>
      <c r="C22" s="8" t="s">
        <v>54</v>
      </c>
      <c r="D22" s="10">
        <v>72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6463</v>
      </c>
      <c r="Z22" s="8">
        <f t="shared" si="2"/>
        <v>1268</v>
      </c>
      <c r="AA22" s="8" t="str">
        <f>IF(COUNTIF($Z$4:Z22, Z22) &gt; 1, "Duplikat", "")</f>
        <v/>
      </c>
      <c r="AB22" s="8">
        <f t="shared" si="3"/>
        <v>0.15480405322915394</v>
      </c>
      <c r="AC22" s="8">
        <f t="shared" si="10"/>
        <v>15</v>
      </c>
      <c r="AE22" s="8" t="s">
        <v>43</v>
      </c>
      <c r="AF22" s="15">
        <f t="shared" si="11"/>
        <v>15</v>
      </c>
      <c r="AG22" s="15" cm="1">
        <f t="array" ref="AG22">_xlfn.IFS(
  AF22&lt;=33, 48,
  AF22&lt;=75, 81,
  AF22&lt;=90, 114,
  AF22&lt;=94, 147,
  AF22&lt;=96, 180,
  AF22&lt;=98, 213,
  AF22&lt;=100, 246
)</f>
        <v>48</v>
      </c>
      <c r="AH22" s="15">
        <f t="shared" si="15"/>
        <v>-66</v>
      </c>
      <c r="AI22" s="15" t="str">
        <f t="shared" si="16"/>
        <v>Turun</v>
      </c>
      <c r="AJ22" s="16">
        <f t="shared" si="17"/>
        <v>-0.57894736842105265</v>
      </c>
    </row>
    <row r="23" spans="1:36" x14ac:dyDescent="0.25">
      <c r="A23" s="8">
        <v>22</v>
      </c>
      <c r="B23" s="8" t="s">
        <v>46</v>
      </c>
      <c r="C23" s="8" t="s">
        <v>54</v>
      </c>
      <c r="D23" s="10">
        <v>79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1267</v>
      </c>
      <c r="Z23" s="8">
        <f t="shared" si="2"/>
        <v>4625</v>
      </c>
      <c r="AA23" s="8" t="str">
        <f>IF(COUNTIF($Z$4:Z23, Z23) &gt; 1, "Duplikat", "")</f>
        <v/>
      </c>
      <c r="AB23" s="8">
        <f t="shared" si="3"/>
        <v>0.5646441215968746</v>
      </c>
      <c r="AC23" s="8">
        <f t="shared" si="10"/>
        <v>56</v>
      </c>
      <c r="AE23" s="8" t="s">
        <v>44</v>
      </c>
      <c r="AF23" s="15">
        <f t="shared" si="11"/>
        <v>56</v>
      </c>
      <c r="AG23" s="15" cm="1">
        <f t="array" ref="AG23">_xlfn.IFS(
  AF23&lt;=33, 48,
  AF23&lt;=75, 81,
  AF23&lt;=90, 114,
  AF23&lt;=94, 147,
  AF23&lt;=96, 180,
  AF23&lt;=98, 213,
  AF23&lt;=100, 246
)</f>
        <v>81</v>
      </c>
      <c r="AH23" s="15" t="str">
        <f t="shared" si="15"/>
        <v>+33</v>
      </c>
      <c r="AI23" s="15" t="str">
        <f t="shared" si="16"/>
        <v>Naik</v>
      </c>
      <c r="AJ23" s="16">
        <f t="shared" si="17"/>
        <v>0.6875</v>
      </c>
    </row>
    <row r="24" spans="1:36" x14ac:dyDescent="0.25">
      <c r="A24" s="8">
        <v>23</v>
      </c>
      <c r="B24" s="8" t="s">
        <v>47</v>
      </c>
      <c r="C24" s="8" t="s">
        <v>54</v>
      </c>
      <c r="D24" s="10">
        <v>79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4624</v>
      </c>
      <c r="Z24" s="8">
        <f t="shared" si="2"/>
        <v>8117</v>
      </c>
      <c r="AA24" s="8" t="str">
        <f>IF(COUNTIF($Z$4:Z24, Z24) &gt; 1, "Duplikat", "")</f>
        <v/>
      </c>
      <c r="AB24" s="8">
        <f t="shared" si="3"/>
        <v>0.99096569405445001</v>
      </c>
      <c r="AC24" s="8">
        <f t="shared" si="10"/>
        <v>99</v>
      </c>
      <c r="AE24" s="8" t="s">
        <v>45</v>
      </c>
      <c r="AF24" s="15">
        <f t="shared" si="11"/>
        <v>99</v>
      </c>
      <c r="AG24" s="15" cm="1">
        <f t="array" ref="AG24">_xlfn.IFS(
  AF24&lt;=33, 48,
  AF24&lt;=75, 81,
  AF24&lt;=90, 114,
  AF24&lt;=94, 147,
  AF24&lt;=96, 180,
  AF24&lt;=98, 213,
  AF24&lt;=100, 246
)</f>
        <v>246</v>
      </c>
      <c r="AH24" s="15" t="str">
        <f t="shared" si="15"/>
        <v>+165</v>
      </c>
      <c r="AI24" s="15" t="str">
        <f t="shared" si="16"/>
        <v>Naik</v>
      </c>
      <c r="AJ24" s="16">
        <f t="shared" si="17"/>
        <v>2.0370370370370372</v>
      </c>
    </row>
    <row r="25" spans="1:36" x14ac:dyDescent="0.25">
      <c r="A25" s="8">
        <v>24</v>
      </c>
      <c r="B25" s="8" t="s">
        <v>48</v>
      </c>
      <c r="C25" s="8" t="s">
        <v>54</v>
      </c>
      <c r="D25" s="10">
        <v>86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8116</v>
      </c>
      <c r="Z25" s="8">
        <f t="shared" si="2"/>
        <v>6523</v>
      </c>
      <c r="AA25" s="8" t="str">
        <f>IF(COUNTIF($Z$4:Z25, Z25) &gt; 1, "Duplikat", "")</f>
        <v/>
      </c>
      <c r="AB25" s="8">
        <f t="shared" si="3"/>
        <v>0.79636186057868397</v>
      </c>
      <c r="AC25" s="8">
        <f t="shared" si="10"/>
        <v>80</v>
      </c>
      <c r="AE25" s="8" t="s">
        <v>46</v>
      </c>
      <c r="AF25" s="15">
        <f t="shared" si="11"/>
        <v>80</v>
      </c>
      <c r="AG25" s="15" cm="1">
        <f t="array" ref="AG25">_xlfn.IFS(
  AF25&lt;=33, 48,
  AF25&lt;=75, 81,
  AF25&lt;=90, 114,
  AF25&lt;=94, 147,
  AF25&lt;=96, 180,
  AF25&lt;=98, 213,
  AF25&lt;=100, 246
)</f>
        <v>114</v>
      </c>
      <c r="AH25" s="15">
        <f t="shared" si="15"/>
        <v>-132</v>
      </c>
      <c r="AI25" s="15" t="str">
        <f t="shared" si="16"/>
        <v>Turun</v>
      </c>
      <c r="AJ25" s="16">
        <f t="shared" si="17"/>
        <v>-0.53658536585365857</v>
      </c>
    </row>
    <row r="26" spans="1:36" x14ac:dyDescent="0.25">
      <c r="A26" s="8">
        <v>25</v>
      </c>
      <c r="B26" s="8" t="s">
        <v>37</v>
      </c>
      <c r="C26" s="8" t="s">
        <v>54</v>
      </c>
      <c r="D26" s="10">
        <v>32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6522</v>
      </c>
      <c r="Z26" s="8">
        <f t="shared" si="2"/>
        <v>2625</v>
      </c>
      <c r="AA26" s="8" t="str">
        <f>IF(COUNTIF($Z$4:Z26, Z26) &gt; 1, "Duplikat", "")</f>
        <v/>
      </c>
      <c r="AB26" s="8">
        <f t="shared" si="3"/>
        <v>0.32047369063606396</v>
      </c>
      <c r="AC26" s="8">
        <f t="shared" si="10"/>
        <v>32</v>
      </c>
      <c r="AE26" s="8" t="s">
        <v>47</v>
      </c>
      <c r="AF26" s="15">
        <f t="shared" si="11"/>
        <v>32</v>
      </c>
      <c r="AG26" s="15" cm="1">
        <f t="array" ref="AG26">_xlfn.IFS(
  AF26&lt;=33, 48,
  AF26&lt;=75, 81,
  AF26&lt;=90, 114,
  AF26&lt;=94, 147,
  AF26&lt;=96, 180,
  AF26&lt;=98, 213,
  AF26&lt;=100, 246
)</f>
        <v>48</v>
      </c>
      <c r="AH26" s="15">
        <f t="shared" si="15"/>
        <v>-66</v>
      </c>
      <c r="AI26" s="15" t="str">
        <f t="shared" si="16"/>
        <v>Turun</v>
      </c>
      <c r="AJ26" s="16">
        <f t="shared" si="17"/>
        <v>-0.57894736842105265</v>
      </c>
    </row>
    <row r="27" spans="1:36" x14ac:dyDescent="0.25">
      <c r="A27" s="8">
        <v>26</v>
      </c>
      <c r="B27" s="8" t="s">
        <v>38</v>
      </c>
      <c r="C27" s="8" t="s">
        <v>54</v>
      </c>
      <c r="D27" s="10">
        <v>71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2624</v>
      </c>
      <c r="Z27" s="8">
        <f t="shared" si="2"/>
        <v>3072</v>
      </c>
      <c r="AA27" s="8" t="str">
        <f>IF(COUNTIF($Z$4:Z27, Z27) &gt; 1, "Duplikat", "")</f>
        <v/>
      </c>
      <c r="AB27" s="8">
        <f t="shared" si="3"/>
        <v>0.37504578195580518</v>
      </c>
      <c r="AC27" s="8">
        <f t="shared" si="10"/>
        <v>38</v>
      </c>
      <c r="AE27" s="8" t="s">
        <v>48</v>
      </c>
      <c r="AF27" s="15">
        <f t="shared" si="11"/>
        <v>38</v>
      </c>
      <c r="AG27" s="15" cm="1">
        <f t="array" ref="AG27">_xlfn.IFS(
  AF27&lt;=33, 48,
  AF27&lt;=75, 81,
  AF27&lt;=90, 114,
  AF27&lt;=94, 147,
  AF27&lt;=96, 180,
  AF27&lt;=98, 213,
  AF27&lt;=100, 246
)</f>
        <v>81</v>
      </c>
      <c r="AH27" s="15" t="str">
        <f t="shared" si="15"/>
        <v>+33</v>
      </c>
      <c r="AI27" s="15" t="str">
        <f t="shared" si="16"/>
        <v>Naik</v>
      </c>
      <c r="AJ27" s="16">
        <f t="shared" si="17"/>
        <v>0.6875</v>
      </c>
    </row>
    <row r="28" spans="1:36" x14ac:dyDescent="0.25">
      <c r="A28" s="8">
        <v>27</v>
      </c>
      <c r="B28" s="8" t="s">
        <v>39</v>
      </c>
      <c r="C28" s="8" t="s">
        <v>54</v>
      </c>
      <c r="D28" s="10">
        <v>67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3071</v>
      </c>
      <c r="Z28" s="8">
        <f t="shared" si="2"/>
        <v>5162</v>
      </c>
      <c r="AA28" s="8" t="str">
        <f>IF(COUNTIF($Z$4:Z28, Z28) &gt; 1, "Duplikat", "")</f>
        <v/>
      </c>
      <c r="AB28" s="8">
        <f t="shared" si="3"/>
        <v>0.63020388230985225</v>
      </c>
      <c r="AC28" s="8">
        <f t="shared" si="10"/>
        <v>63</v>
      </c>
      <c r="AE28" s="8" t="s">
        <v>37</v>
      </c>
      <c r="AF28" s="15">
        <f t="shared" si="11"/>
        <v>63</v>
      </c>
      <c r="AG28" s="15" cm="1">
        <f t="array" ref="AG28">_xlfn.IFS(
  AF28&lt;=33, 48,
  AF28&lt;=75, 81,
  AF28&lt;=90, 114,
  AF28&lt;=94, 147,
  AF28&lt;=96, 180,
  AF28&lt;=98, 213,
  AF28&lt;=100, 246
)</f>
        <v>81</v>
      </c>
      <c r="AH28" s="15" t="str">
        <f t="shared" si="15"/>
        <v>+0</v>
      </c>
      <c r="AI28" s="15" t="str">
        <f t="shared" si="16"/>
        <v>Stabil</v>
      </c>
      <c r="AJ28" s="16">
        <f t="shared" si="17"/>
        <v>0</v>
      </c>
    </row>
    <row r="29" spans="1:36" x14ac:dyDescent="0.25">
      <c r="A29" s="8">
        <v>28</v>
      </c>
      <c r="B29" s="8" t="s">
        <v>40</v>
      </c>
      <c r="C29" s="8" t="s">
        <v>54</v>
      </c>
      <c r="D29" s="10">
        <v>78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5161</v>
      </c>
      <c r="Z29" s="8">
        <f t="shared" si="2"/>
        <v>4086</v>
      </c>
      <c r="AA29" s="8" t="str">
        <f>IF(COUNTIF($Z$4:Z29, Z29) &gt; 1, "Duplikat", "")</f>
        <v/>
      </c>
      <c r="AB29" s="8">
        <f t="shared" si="3"/>
        <v>0.49884019045293615</v>
      </c>
      <c r="AC29" s="8">
        <f t="shared" si="10"/>
        <v>50</v>
      </c>
      <c r="AE29" s="8" t="s">
        <v>38</v>
      </c>
      <c r="AF29" s="15">
        <f t="shared" si="11"/>
        <v>50</v>
      </c>
      <c r="AG29" s="15" cm="1">
        <f t="array" ref="AG29">_xlfn.IFS(
  AF29&lt;=33, 48,
  AF29&lt;=75, 81,
  AF29&lt;=90, 114,
  AF29&lt;=94, 147,
  AF29&lt;=96, 180,
  AF29&lt;=98, 213,
  AF29&lt;=100, 246
)</f>
        <v>81</v>
      </c>
      <c r="AH29" s="15" t="str">
        <f t="shared" si="15"/>
        <v>+0</v>
      </c>
      <c r="AI29" s="15" t="str">
        <f t="shared" si="16"/>
        <v>Stabil</v>
      </c>
      <c r="AJ29" s="16">
        <f t="shared" si="17"/>
        <v>0</v>
      </c>
    </row>
    <row r="30" spans="1:36" x14ac:dyDescent="0.25">
      <c r="A30" s="8">
        <v>29</v>
      </c>
      <c r="B30" s="8" t="s">
        <v>41</v>
      </c>
      <c r="C30" s="8" t="s">
        <v>54</v>
      </c>
      <c r="D30" s="10">
        <v>89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4085</v>
      </c>
      <c r="Z30" s="8">
        <f t="shared" si="2"/>
        <v>3911</v>
      </c>
      <c r="AA30" s="8" t="str">
        <f>IF(COUNTIF($Z$4:Z30, Z30) &gt; 1, "Duplikat", "")</f>
        <v/>
      </c>
      <c r="AB30" s="8">
        <f t="shared" si="3"/>
        <v>0.47747527774386522</v>
      </c>
      <c r="AC30" s="8">
        <f t="shared" si="10"/>
        <v>48</v>
      </c>
      <c r="AE30" s="8" t="s">
        <v>39</v>
      </c>
      <c r="AF30" s="15">
        <f t="shared" si="11"/>
        <v>48</v>
      </c>
      <c r="AG30" s="15" cm="1">
        <f t="array" ref="AG30">_xlfn.IFS(
  AF30&lt;=33, 48,
  AF30&lt;=75, 81,
  AF30&lt;=90, 114,
  AF30&lt;=94, 147,
  AF30&lt;=96, 180,
  AF30&lt;=98, 213,
  AF30&lt;=100, 246
)</f>
        <v>81</v>
      </c>
      <c r="AH30" s="15" t="str">
        <f t="shared" si="15"/>
        <v>+0</v>
      </c>
      <c r="AI30" s="15" t="str">
        <f t="shared" si="16"/>
        <v>Stabil</v>
      </c>
      <c r="AJ30" s="16">
        <f t="shared" si="17"/>
        <v>0</v>
      </c>
    </row>
    <row r="31" spans="1:36" x14ac:dyDescent="0.25">
      <c r="A31" s="8">
        <v>30</v>
      </c>
      <c r="B31" s="8" t="s">
        <v>42</v>
      </c>
      <c r="C31" s="8" t="s">
        <v>54</v>
      </c>
      <c r="D31" s="10">
        <v>86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3910</v>
      </c>
      <c r="Z31" s="8">
        <f t="shared" si="2"/>
        <v>8077</v>
      </c>
      <c r="AA31" s="8" t="str">
        <f>IF(COUNTIF($Z$4:Z31, Z31) &gt; 1, "Duplikat", "")</f>
        <v/>
      </c>
      <c r="AB31" s="8">
        <f t="shared" si="3"/>
        <v>0.9860822854352338</v>
      </c>
      <c r="AC31" s="8">
        <f t="shared" si="10"/>
        <v>99</v>
      </c>
      <c r="AE31" s="8" t="s">
        <v>40</v>
      </c>
      <c r="AF31" s="15">
        <f t="shared" si="11"/>
        <v>99</v>
      </c>
      <c r="AG31" s="15" cm="1">
        <f t="array" ref="AG31">_xlfn.IFS(
  AF31&lt;=33, 48,
  AF31&lt;=75, 81,
  AF31&lt;=90, 114,
  AF31&lt;=94, 147,
  AF31&lt;=96, 180,
  AF31&lt;=98, 213,
  AF31&lt;=100, 246
)</f>
        <v>246</v>
      </c>
      <c r="AH31" s="15" t="str">
        <f t="shared" si="15"/>
        <v>+165</v>
      </c>
      <c r="AI31" s="15" t="str">
        <f t="shared" si="16"/>
        <v>Naik</v>
      </c>
      <c r="AJ31" s="16">
        <f t="shared" si="17"/>
        <v>2.0370370370370372</v>
      </c>
    </row>
    <row r="32" spans="1:36" x14ac:dyDescent="0.25">
      <c r="A32" s="8">
        <v>31</v>
      </c>
      <c r="B32" s="8" t="s">
        <v>43</v>
      </c>
      <c r="C32" s="8" t="s">
        <v>54</v>
      </c>
      <c r="D32" s="10">
        <v>78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8076</v>
      </c>
      <c r="Z32" s="8">
        <f t="shared" si="2"/>
        <v>5603</v>
      </c>
      <c r="AA32" s="8" t="str">
        <f>IF(COUNTIF($Z$4:Z32, Z32) &gt; 1, "Duplikat", "")</f>
        <v/>
      </c>
      <c r="AB32" s="8">
        <f t="shared" si="3"/>
        <v>0.68404346233671098</v>
      </c>
      <c r="AC32" s="8">
        <f t="shared" si="10"/>
        <v>68</v>
      </c>
      <c r="AE32" s="8" t="s">
        <v>41</v>
      </c>
      <c r="AF32" s="15">
        <f t="shared" si="11"/>
        <v>68</v>
      </c>
      <c r="AG32" s="15" cm="1">
        <f t="array" ref="AG32">_xlfn.IFS(
  AF32&lt;=33, 48,
  AF32&lt;=75, 81,
  AF32&lt;=90, 114,
  AF32&lt;=94, 147,
  AF32&lt;=96, 180,
  AF32&lt;=98, 213,
  AF32&lt;=100, 246
)</f>
        <v>81</v>
      </c>
      <c r="AH32" s="15">
        <f t="shared" si="15"/>
        <v>-165</v>
      </c>
      <c r="AI32" s="15" t="str">
        <f t="shared" si="16"/>
        <v>Turun</v>
      </c>
      <c r="AJ32" s="16">
        <f t="shared" si="17"/>
        <v>-0.67073170731707321</v>
      </c>
    </row>
    <row r="33" spans="1:36" x14ac:dyDescent="0.25">
      <c r="A33" s="8">
        <v>32</v>
      </c>
      <c r="B33" s="8" t="s">
        <v>44</v>
      </c>
      <c r="C33" s="8" t="s">
        <v>54</v>
      </c>
      <c r="D33" s="10">
        <v>199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5602</v>
      </c>
      <c r="Z33" s="8">
        <f t="shared" si="2"/>
        <v>6038</v>
      </c>
      <c r="AA33" s="8" t="str">
        <f>IF(COUNTIF($Z$4:Z33, Z33) &gt; 1, "Duplikat", "")</f>
        <v/>
      </c>
      <c r="AB33" s="8">
        <f t="shared" si="3"/>
        <v>0.73715053107068729</v>
      </c>
      <c r="AC33" s="8">
        <f t="shared" si="10"/>
        <v>74</v>
      </c>
      <c r="AE33" s="8" t="s">
        <v>42</v>
      </c>
      <c r="AF33" s="15">
        <f t="shared" si="11"/>
        <v>74</v>
      </c>
      <c r="AG33" s="15" cm="1">
        <f t="array" ref="AG33">_xlfn.IFS(
  AF33&lt;=33, 48,
  AF33&lt;=75, 81,
  AF33&lt;=90, 114,
  AF33&lt;=94, 147,
  AF33&lt;=96, 180,
  AF33&lt;=98, 213,
  AF33&lt;=100, 246
)</f>
        <v>81</v>
      </c>
      <c r="AH33" s="15" t="str">
        <f t="shared" si="15"/>
        <v>+0</v>
      </c>
      <c r="AI33" s="15" t="str">
        <f t="shared" si="16"/>
        <v>Stabil</v>
      </c>
      <c r="AJ33" s="16">
        <f t="shared" si="17"/>
        <v>0</v>
      </c>
    </row>
    <row r="34" spans="1:36" x14ac:dyDescent="0.25">
      <c r="A34" s="8">
        <v>33</v>
      </c>
      <c r="B34" s="8" t="s">
        <v>45</v>
      </c>
      <c r="C34" s="8" t="s">
        <v>54</v>
      </c>
      <c r="D34" s="10">
        <v>259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6037</v>
      </c>
      <c r="Z34" s="8">
        <f t="shared" si="2"/>
        <v>7852</v>
      </c>
      <c r="AA34" s="8" t="str">
        <f>IF(COUNTIF($Z$4:Z34, Z34) &gt; 1, "Duplikat", "")</f>
        <v/>
      </c>
      <c r="AB34" s="8">
        <f t="shared" si="3"/>
        <v>0.9586131119521426</v>
      </c>
      <c r="AC34" s="8">
        <f t="shared" si="10"/>
        <v>96</v>
      </c>
      <c r="AE34" s="8" t="s">
        <v>43</v>
      </c>
      <c r="AF34" s="15">
        <f t="shared" si="11"/>
        <v>96</v>
      </c>
      <c r="AG34" s="15" cm="1">
        <f t="array" ref="AG34">_xlfn.IFS(
  AF34&lt;=33, 48,
  AF34&lt;=75, 81,
  AF34&lt;=90, 114,
  AF34&lt;=94, 147,
  AF34&lt;=96, 180,
  AF34&lt;=98, 213,
  AF34&lt;=100, 246
)</f>
        <v>180</v>
      </c>
      <c r="AH34" s="15" t="str">
        <f t="shared" si="15"/>
        <v>+99</v>
      </c>
      <c r="AI34" s="15" t="str">
        <f t="shared" si="16"/>
        <v>Naik</v>
      </c>
      <c r="AJ34" s="16">
        <f t="shared" si="17"/>
        <v>1.2222222222222223</v>
      </c>
    </row>
    <row r="35" spans="1:36" x14ac:dyDescent="0.25">
      <c r="A35" s="8">
        <v>34</v>
      </c>
      <c r="B35" s="8" t="s">
        <v>46</v>
      </c>
      <c r="C35" s="8" t="s">
        <v>54</v>
      </c>
      <c r="D35" s="10">
        <v>143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7851</v>
      </c>
      <c r="Z35" s="8">
        <f t="shared" si="2"/>
        <v>428</v>
      </c>
      <c r="AA35" s="8" t="str">
        <f>IF(COUNTIF($Z$4:Z35, Z35) &gt; 1, "Duplikat", "")</f>
        <v/>
      </c>
      <c r="AB35" s="8">
        <f t="shared" si="3"/>
        <v>5.225247222561348E-2</v>
      </c>
      <c r="AC35" s="8">
        <f t="shared" si="10"/>
        <v>5</v>
      </c>
      <c r="AE35" s="8" t="s">
        <v>44</v>
      </c>
      <c r="AF35" s="15">
        <f t="shared" si="11"/>
        <v>5</v>
      </c>
      <c r="AG35" s="15" cm="1">
        <f t="array" ref="AG35">_xlfn.IFS(
  AF35&lt;=33, 48,
  AF35&lt;=75, 81,
  AF35&lt;=90, 114,
  AF35&lt;=94, 147,
  AF35&lt;=96, 180,
  AF35&lt;=98, 213,
  AF35&lt;=100, 246
)</f>
        <v>48</v>
      </c>
      <c r="AH35" s="15">
        <f t="shared" si="15"/>
        <v>-132</v>
      </c>
      <c r="AI35" s="15" t="str">
        <f t="shared" si="16"/>
        <v>Turun</v>
      </c>
      <c r="AJ35" s="16">
        <f t="shared" si="17"/>
        <v>-0.73333333333333328</v>
      </c>
    </row>
    <row r="36" spans="1:36" x14ac:dyDescent="0.25">
      <c r="A36" s="8">
        <v>35</v>
      </c>
      <c r="B36" s="8" t="s">
        <v>47</v>
      </c>
      <c r="C36" s="8" t="s">
        <v>54</v>
      </c>
      <c r="D36" s="10">
        <v>173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427</v>
      </c>
      <c r="Z36" s="8">
        <f t="shared" si="2"/>
        <v>1687</v>
      </c>
      <c r="AA36" s="8" t="str">
        <f>IF(COUNTIF($Z$4:Z36, Z36) &gt; 1, "Duplikat", "")</f>
        <v/>
      </c>
      <c r="AB36" s="8">
        <f t="shared" si="3"/>
        <v>0.20595775851544379</v>
      </c>
      <c r="AC36" s="8">
        <f t="shared" si="10"/>
        <v>21</v>
      </c>
      <c r="AE36" s="8" t="s">
        <v>45</v>
      </c>
      <c r="AF36" s="15">
        <f t="shared" si="11"/>
        <v>21</v>
      </c>
      <c r="AG36" s="15" cm="1">
        <f t="array" ref="AG36">_xlfn.IFS(
  AF36&lt;=33, 48,
  AF36&lt;=75, 81,
  AF36&lt;=90, 114,
  AF36&lt;=94, 147,
  AF36&lt;=96, 180,
  AF36&lt;=98, 213,
  AF36&lt;=100, 246
)</f>
        <v>48</v>
      </c>
      <c r="AH36" s="15" t="str">
        <f t="shared" si="15"/>
        <v>+0</v>
      </c>
      <c r="AI36" s="15" t="str">
        <f t="shared" si="16"/>
        <v>Stabil</v>
      </c>
      <c r="AJ36" s="16">
        <f t="shared" si="17"/>
        <v>0</v>
      </c>
    </row>
    <row r="37" spans="1:36" x14ac:dyDescent="0.25">
      <c r="A37" s="8">
        <v>36</v>
      </c>
      <c r="B37" s="8" t="s">
        <v>48</v>
      </c>
      <c r="C37" s="8" t="s">
        <v>54</v>
      </c>
      <c r="D37" s="10">
        <v>111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1686</v>
      </c>
      <c r="Z37" s="8">
        <f t="shared" si="2"/>
        <v>6071</v>
      </c>
      <c r="AA37" s="8" t="str">
        <f>IF(COUNTIF($Z$4:Z37, Z37) &gt; 1, "Duplikat", "")</f>
        <v/>
      </c>
      <c r="AB37" s="8">
        <f t="shared" si="3"/>
        <v>0.74117934318154066</v>
      </c>
      <c r="AC37" s="8">
        <f t="shared" si="10"/>
        <v>74</v>
      </c>
      <c r="AE37" s="8" t="s">
        <v>46</v>
      </c>
      <c r="AF37" s="15">
        <f t="shared" si="11"/>
        <v>74</v>
      </c>
      <c r="AG37" s="15" cm="1">
        <f t="array" ref="AG37">_xlfn.IFS(
  AF37&lt;=33, 48,
  AF37&lt;=75, 81,
  AF37&lt;=90, 114,
  AF37&lt;=94, 147,
  AF37&lt;=96, 180,
  AF37&lt;=98, 213,
  AF37&lt;=100, 246
)</f>
        <v>81</v>
      </c>
      <c r="AH37" s="15" t="str">
        <f t="shared" si="15"/>
        <v>+33</v>
      </c>
      <c r="AI37" s="15" t="str">
        <f t="shared" si="16"/>
        <v>Naik</v>
      </c>
      <c r="AJ37" s="16">
        <f t="shared" si="17"/>
        <v>0.6875</v>
      </c>
    </row>
    <row r="38" spans="1:36" x14ac:dyDescent="0.25">
      <c r="A38" s="8">
        <v>37</v>
      </c>
      <c r="B38" s="8" t="s">
        <v>37</v>
      </c>
      <c r="C38" s="8" t="s">
        <v>54</v>
      </c>
      <c r="D38" s="10">
        <v>125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6070</v>
      </c>
      <c r="Z38" s="8">
        <f t="shared" si="2"/>
        <v>420</v>
      </c>
      <c r="AA38" s="8" t="str">
        <f>IF(COUNTIF($Z$4:Z38, Z38) &gt; 1, "Duplikat", "")</f>
        <v/>
      </c>
      <c r="AB38" s="8">
        <f t="shared" si="3"/>
        <v>5.1275790501770238E-2</v>
      </c>
      <c r="AC38" s="8">
        <f t="shared" si="10"/>
        <v>5</v>
      </c>
      <c r="AE38" s="8" t="s">
        <v>47</v>
      </c>
      <c r="AF38" s="15">
        <f t="shared" si="11"/>
        <v>5</v>
      </c>
      <c r="AG38" s="15" cm="1">
        <f t="array" ref="AG38">_xlfn.IFS(
  AF38&lt;=33, 48,
  AF38&lt;=75, 81,
  AF38&lt;=90, 114,
  AF38&lt;=94, 147,
  AF38&lt;=96, 180,
  AF38&lt;=98, 213,
  AF38&lt;=100, 246
)</f>
        <v>48</v>
      </c>
      <c r="AH38" s="15">
        <f t="shared" si="15"/>
        <v>-33</v>
      </c>
      <c r="AI38" s="15" t="str">
        <f t="shared" si="16"/>
        <v>Turun</v>
      </c>
      <c r="AJ38" s="16">
        <f t="shared" si="17"/>
        <v>-0.40740740740740738</v>
      </c>
    </row>
    <row r="39" spans="1:36" x14ac:dyDescent="0.25">
      <c r="A39" s="8">
        <v>38</v>
      </c>
      <c r="B39" s="8" t="s">
        <v>38</v>
      </c>
      <c r="C39" s="8" t="s">
        <v>54</v>
      </c>
      <c r="D39" s="10">
        <v>94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419</v>
      </c>
      <c r="Z39" s="8">
        <f t="shared" si="2"/>
        <v>1503</v>
      </c>
      <c r="AA39" s="8" t="str">
        <f>IF(COUNTIF($Z$4:Z39, Z39) &gt; 1, "Duplikat", "")</f>
        <v/>
      </c>
      <c r="AB39" s="8">
        <f t="shared" si="3"/>
        <v>0.18349407886704919</v>
      </c>
      <c r="AC39" s="8">
        <f t="shared" si="10"/>
        <v>18</v>
      </c>
      <c r="AE39" s="8" t="s">
        <v>48</v>
      </c>
      <c r="AF39" s="15">
        <f t="shared" si="11"/>
        <v>18</v>
      </c>
      <c r="AG39" s="15" cm="1">
        <f t="array" ref="AG39">_xlfn.IFS(
  AF39&lt;=33, 48,
  AF39&lt;=75, 81,
  AF39&lt;=90, 114,
  AF39&lt;=94, 147,
  AF39&lt;=96, 180,
  AF39&lt;=98, 213,
  AF39&lt;=100, 246
)</f>
        <v>48</v>
      </c>
      <c r="AH39" s="15" t="str">
        <f t="shared" si="15"/>
        <v>+0</v>
      </c>
      <c r="AI39" s="15" t="str">
        <f t="shared" si="16"/>
        <v>Stabil</v>
      </c>
      <c r="AJ39" s="16">
        <f t="shared" si="17"/>
        <v>0</v>
      </c>
    </row>
    <row r="40" spans="1:36" x14ac:dyDescent="0.25">
      <c r="A40" s="8">
        <v>39</v>
      </c>
      <c r="B40" s="8" t="s">
        <v>39</v>
      </c>
      <c r="C40" s="8" t="s">
        <v>54</v>
      </c>
      <c r="D40" s="10">
        <v>86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1502</v>
      </c>
      <c r="Z40" s="8">
        <f t="shared" si="2"/>
        <v>1839</v>
      </c>
      <c r="AA40" s="8" t="str">
        <f>IF(COUNTIF($Z$4:Z40, Z40) &gt; 1, "Duplikat", "")</f>
        <v/>
      </c>
      <c r="AB40" s="8">
        <f t="shared" si="3"/>
        <v>0.22451471126846539</v>
      </c>
      <c r="AC40" s="8">
        <f t="shared" si="10"/>
        <v>22</v>
      </c>
      <c r="AE40" s="8" t="s">
        <v>37</v>
      </c>
      <c r="AF40" s="15">
        <f t="shared" si="11"/>
        <v>22</v>
      </c>
      <c r="AG40" s="15" cm="1">
        <f t="array" ref="AG40">_xlfn.IFS(
  AF40&lt;=33, 48,
  AF40&lt;=75, 81,
  AF40&lt;=90, 114,
  AF40&lt;=94, 147,
  AF40&lt;=96, 180,
  AF40&lt;=98, 213,
  AF40&lt;=100, 246
)</f>
        <v>48</v>
      </c>
      <c r="AH40" s="15" t="str">
        <f t="shared" si="15"/>
        <v>+0</v>
      </c>
      <c r="AI40" s="15" t="str">
        <f t="shared" si="16"/>
        <v>Stabil</v>
      </c>
      <c r="AJ40" s="16">
        <f t="shared" si="17"/>
        <v>0</v>
      </c>
    </row>
    <row r="41" spans="1:36" x14ac:dyDescent="0.25">
      <c r="A41" s="8">
        <v>40</v>
      </c>
      <c r="B41" s="8" t="s">
        <v>40</v>
      </c>
      <c r="C41" s="8" t="s">
        <v>54</v>
      </c>
      <c r="D41" s="10">
        <v>121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1838</v>
      </c>
      <c r="Z41" s="8">
        <f t="shared" si="2"/>
        <v>1376</v>
      </c>
      <c r="AA41" s="8" t="str">
        <f>IF(COUNTIF($Z$4:Z41, Z41) &gt; 1, "Duplikat", "")</f>
        <v/>
      </c>
      <c r="AB41" s="8">
        <f t="shared" si="3"/>
        <v>0.16798925650103771</v>
      </c>
      <c r="AC41" s="8">
        <f t="shared" si="10"/>
        <v>17</v>
      </c>
      <c r="AE41" s="8" t="s">
        <v>38</v>
      </c>
      <c r="AF41" s="15">
        <f t="shared" si="11"/>
        <v>17</v>
      </c>
      <c r="AG41" s="15" cm="1">
        <f t="array" ref="AG41">_xlfn.IFS(
  AF41&lt;=33, 48,
  AF41&lt;=75, 81,
  AF41&lt;=90, 114,
  AF41&lt;=94, 147,
  AF41&lt;=96, 180,
  AF41&lt;=98, 213,
  AF41&lt;=100, 246
)</f>
        <v>48</v>
      </c>
      <c r="AH41" s="15" t="str">
        <f t="shared" si="15"/>
        <v>+0</v>
      </c>
      <c r="AI41" s="15" t="str">
        <f t="shared" si="16"/>
        <v>Stabil</v>
      </c>
      <c r="AJ41" s="16">
        <f t="shared" si="17"/>
        <v>0</v>
      </c>
    </row>
    <row r="42" spans="1:36" x14ac:dyDescent="0.25">
      <c r="A42" s="8">
        <v>41</v>
      </c>
      <c r="B42" s="8" t="s">
        <v>41</v>
      </c>
      <c r="C42" s="8" t="s">
        <v>54</v>
      </c>
      <c r="D42" s="10">
        <v>129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1375</v>
      </c>
      <c r="Z42" s="8">
        <f t="shared" si="2"/>
        <v>7109</v>
      </c>
      <c r="AA42" s="8" t="str">
        <f>IF(COUNTIF($Z$4:Z42, Z42) &gt; 1, "Duplikat", "")</f>
        <v/>
      </c>
      <c r="AB42" s="8">
        <f t="shared" si="3"/>
        <v>0.86790379685020147</v>
      </c>
      <c r="AC42" s="8">
        <f t="shared" si="10"/>
        <v>87</v>
      </c>
      <c r="AE42" s="8" t="s">
        <v>39</v>
      </c>
      <c r="AF42" s="15">
        <f t="shared" si="11"/>
        <v>87</v>
      </c>
      <c r="AG42" s="15" cm="1">
        <f t="array" ref="AG42">_xlfn.IFS(
  AF42&lt;=33, 48,
  AF42&lt;=75, 81,
  AF42&lt;=90, 114,
  AF42&lt;=94, 147,
  AF42&lt;=96, 180,
  AF42&lt;=98, 213,
  AF42&lt;=100, 246
)</f>
        <v>114</v>
      </c>
      <c r="AH42" s="15" t="str">
        <f t="shared" si="15"/>
        <v>+66</v>
      </c>
      <c r="AI42" s="15" t="str">
        <f t="shared" si="16"/>
        <v>Naik</v>
      </c>
      <c r="AJ42" s="16">
        <f t="shared" si="17"/>
        <v>1.375</v>
      </c>
    </row>
    <row r="43" spans="1:36" x14ac:dyDescent="0.25">
      <c r="A43" s="8">
        <v>42</v>
      </c>
      <c r="B43" s="8" t="s">
        <v>42</v>
      </c>
      <c r="C43" s="8" t="s">
        <v>54</v>
      </c>
      <c r="D43" s="10">
        <v>119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7108</v>
      </c>
      <c r="Z43" s="8">
        <f t="shared" si="2"/>
        <v>7912</v>
      </c>
      <c r="AA43" s="8" t="str">
        <f>IF(COUNTIF($Z$4:Z43, Z43) &gt; 1, "Duplikat", "")</f>
        <v/>
      </c>
      <c r="AB43" s="8">
        <f t="shared" si="3"/>
        <v>0.96593822488096692</v>
      </c>
      <c r="AC43" s="8">
        <f t="shared" si="10"/>
        <v>97</v>
      </c>
      <c r="AE43" s="8" t="s">
        <v>40</v>
      </c>
      <c r="AF43" s="15">
        <f t="shared" si="11"/>
        <v>97</v>
      </c>
      <c r="AG43" s="15" cm="1">
        <f t="array" ref="AG43">_xlfn.IFS(
  AF43&lt;=33, 48,
  AF43&lt;=75, 81,
  AF43&lt;=90, 114,
  AF43&lt;=94, 147,
  AF43&lt;=96, 180,
  AF43&lt;=98, 213,
  AF43&lt;=100, 246
)</f>
        <v>213</v>
      </c>
      <c r="AH43" s="15" t="str">
        <f t="shared" si="15"/>
        <v>+99</v>
      </c>
      <c r="AI43" s="15" t="str">
        <f t="shared" si="16"/>
        <v>Naik</v>
      </c>
      <c r="AJ43" s="16">
        <f t="shared" si="17"/>
        <v>0.86842105263157898</v>
      </c>
    </row>
    <row r="44" spans="1:36" x14ac:dyDescent="0.25">
      <c r="A44" s="8">
        <v>43</v>
      </c>
      <c r="B44" s="8" t="s">
        <v>43</v>
      </c>
      <c r="C44" s="8" t="s">
        <v>54</v>
      </c>
      <c r="D44" s="10">
        <v>134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7911</v>
      </c>
      <c r="Z44" s="8">
        <f t="shared" si="2"/>
        <v>1808</v>
      </c>
      <c r="AA44" s="8" t="str">
        <f>IF(COUNTIF($Z$4:Z44, Z44) &gt; 1, "Duplikat", "")</f>
        <v/>
      </c>
      <c r="AB44" s="8">
        <f t="shared" si="3"/>
        <v>0.22073006958857283</v>
      </c>
      <c r="AC44" s="8">
        <f t="shared" si="10"/>
        <v>22</v>
      </c>
      <c r="AE44" s="8" t="s">
        <v>41</v>
      </c>
      <c r="AF44" s="15">
        <f t="shared" si="11"/>
        <v>22</v>
      </c>
      <c r="AG44" s="15" cm="1">
        <f t="array" ref="AG44">_xlfn.IFS(
  AF44&lt;=33, 48,
  AF44&lt;=75, 81,
  AF44&lt;=90, 114,
  AF44&lt;=94, 147,
  AF44&lt;=96, 180,
  AF44&lt;=98, 213,
  AF44&lt;=100, 246
)</f>
        <v>48</v>
      </c>
      <c r="AH44" s="15">
        <f t="shared" si="15"/>
        <v>-165</v>
      </c>
      <c r="AI44" s="15" t="str">
        <f t="shared" si="16"/>
        <v>Turun</v>
      </c>
      <c r="AJ44" s="16">
        <f t="shared" si="17"/>
        <v>-0.77464788732394363</v>
      </c>
    </row>
    <row r="45" spans="1:36" x14ac:dyDescent="0.25">
      <c r="A45" s="8">
        <v>44</v>
      </c>
      <c r="B45" s="8" t="s">
        <v>44</v>
      </c>
      <c r="C45" s="8" t="s">
        <v>54</v>
      </c>
      <c r="D45" s="10">
        <v>107</v>
      </c>
      <c r="E45" s="8">
        <v>2024</v>
      </c>
      <c r="X45" s="15">
        <f t="shared" si="9"/>
        <v>42</v>
      </c>
      <c r="Y45" s="8">
        <f t="shared" si="14"/>
        <v>1807</v>
      </c>
      <c r="Z45" s="8">
        <f t="shared" si="2"/>
        <v>663</v>
      </c>
      <c r="AA45" s="8" t="str">
        <f>IF(COUNTIF($Z$4:Z45, Z45) &gt; 1, "Duplikat", "")</f>
        <v/>
      </c>
      <c r="AB45" s="8">
        <f t="shared" si="3"/>
        <v>8.0942497863508725E-2</v>
      </c>
      <c r="AC45" s="8">
        <f t="shared" si="10"/>
        <v>8</v>
      </c>
      <c r="AE45" s="8" t="s">
        <v>42</v>
      </c>
      <c r="AF45" s="15">
        <f t="shared" si="11"/>
        <v>8</v>
      </c>
      <c r="AG45" s="15" cm="1">
        <f t="array" ref="AG45">_xlfn.IFS(
  AF45&lt;=33, 48,
  AF45&lt;=75, 81,
  AF45&lt;=90, 114,
  AF45&lt;=94, 147,
  AF45&lt;=96, 180,
  AF45&lt;=98, 213,
  AF45&lt;=100, 246
)</f>
        <v>48</v>
      </c>
      <c r="AH45" s="15" t="str">
        <f t="shared" si="15"/>
        <v>+0</v>
      </c>
      <c r="AI45" s="15" t="str">
        <f t="shared" si="16"/>
        <v>Stabil</v>
      </c>
      <c r="AJ45" s="16">
        <f t="shared" si="17"/>
        <v>0</v>
      </c>
    </row>
    <row r="46" spans="1:36" x14ac:dyDescent="0.25">
      <c r="A46" s="8">
        <v>45</v>
      </c>
      <c r="B46" s="8" t="s">
        <v>45</v>
      </c>
      <c r="C46" s="8" t="s">
        <v>54</v>
      </c>
      <c r="D46" s="10">
        <v>97</v>
      </c>
      <c r="E46" s="8">
        <v>2024</v>
      </c>
      <c r="X46" s="15">
        <f t="shared" si="9"/>
        <v>43</v>
      </c>
      <c r="Y46" s="8">
        <f t="shared" si="14"/>
        <v>662</v>
      </c>
      <c r="Z46" s="8">
        <f t="shared" si="2"/>
        <v>7092</v>
      </c>
      <c r="AA46" s="8" t="str">
        <f>IF(COUNTIF($Z$4:Z46, Z46) &gt; 1, "Duplikat", "")</f>
        <v/>
      </c>
      <c r="AB46" s="8">
        <f t="shared" si="3"/>
        <v>0.86582834818703458</v>
      </c>
      <c r="AC46" s="8">
        <f t="shared" si="10"/>
        <v>87</v>
      </c>
      <c r="AE46" s="8" t="s">
        <v>43</v>
      </c>
      <c r="AF46" s="15">
        <f t="shared" si="11"/>
        <v>87</v>
      </c>
      <c r="AG46" s="15" cm="1">
        <f t="array" ref="AG46">_xlfn.IFS(
  AF46&lt;=33, 48,
  AF46&lt;=75, 81,
  AF46&lt;=90, 114,
  AF46&lt;=94, 147,
  AF46&lt;=96, 180,
  AF46&lt;=98, 213,
  AF46&lt;=100, 246
)</f>
        <v>114</v>
      </c>
      <c r="AH46" s="15" t="str">
        <f t="shared" si="15"/>
        <v>+66</v>
      </c>
      <c r="AI46" s="15" t="str">
        <f t="shared" si="16"/>
        <v>Naik</v>
      </c>
      <c r="AJ46" s="16">
        <f t="shared" si="17"/>
        <v>1.375</v>
      </c>
    </row>
    <row r="47" spans="1:36" x14ac:dyDescent="0.25">
      <c r="A47" s="8">
        <v>46</v>
      </c>
      <c r="B47" s="8" t="s">
        <v>46</v>
      </c>
      <c r="C47" s="8" t="s">
        <v>54</v>
      </c>
      <c r="D47" s="10">
        <v>114</v>
      </c>
      <c r="E47" s="8">
        <v>2024</v>
      </c>
      <c r="X47" s="15">
        <f t="shared" si="9"/>
        <v>44</v>
      </c>
      <c r="Y47" s="8">
        <f t="shared" si="14"/>
        <v>7091</v>
      </c>
      <c r="Z47" s="8">
        <f t="shared" si="2"/>
        <v>7521</v>
      </c>
      <c r="AA47" s="8" t="str">
        <f>IF(COUNTIF($Z$4:Z47, Z47) &gt; 1, "Duplikat", "")</f>
        <v/>
      </c>
      <c r="AB47" s="8">
        <f t="shared" si="3"/>
        <v>0.91820290562812845</v>
      </c>
      <c r="AC47" s="8">
        <f t="shared" si="10"/>
        <v>92</v>
      </c>
      <c r="AE47" s="8" t="s">
        <v>44</v>
      </c>
      <c r="AF47" s="15">
        <f t="shared" si="11"/>
        <v>92</v>
      </c>
      <c r="AG47" s="15" cm="1">
        <f t="array" ref="AG47">_xlfn.IFS(
  AF47&lt;=33, 48,
  AF47&lt;=75, 81,
  AF47&lt;=90, 114,
  AF47&lt;=94, 147,
  AF47&lt;=96, 180,
  AF47&lt;=98, 213,
  AF47&lt;=100, 246
)</f>
        <v>147</v>
      </c>
      <c r="AH47" s="15" t="str">
        <f t="shared" si="15"/>
        <v>+33</v>
      </c>
      <c r="AI47" s="15" t="str">
        <f t="shared" si="16"/>
        <v>Naik</v>
      </c>
      <c r="AJ47" s="16">
        <f t="shared" si="17"/>
        <v>0.28947368421052633</v>
      </c>
    </row>
    <row r="48" spans="1:36" x14ac:dyDescent="0.25">
      <c r="A48" s="8">
        <v>47</v>
      </c>
      <c r="B48" s="8" t="s">
        <v>47</v>
      </c>
      <c r="C48" s="8" t="s">
        <v>54</v>
      </c>
      <c r="D48" s="10">
        <v>81</v>
      </c>
      <c r="E48" s="8">
        <v>2024</v>
      </c>
      <c r="X48" s="15">
        <f t="shared" si="9"/>
        <v>45</v>
      </c>
      <c r="Y48" s="8">
        <f t="shared" si="14"/>
        <v>7520</v>
      </c>
      <c r="Z48" s="8">
        <f t="shared" si="2"/>
        <v>1006</v>
      </c>
      <c r="AA48" s="8" t="str">
        <f>IF(COUNTIF($Z$4:Z48, Z48) &gt; 1, "Duplikat", "")</f>
        <v/>
      </c>
      <c r="AB48" s="8">
        <f t="shared" si="3"/>
        <v>0.12281772677328776</v>
      </c>
      <c r="AC48" s="8">
        <f t="shared" si="10"/>
        <v>12</v>
      </c>
      <c r="AE48" s="8" t="s">
        <v>45</v>
      </c>
      <c r="AF48" s="15">
        <f t="shared" si="11"/>
        <v>12</v>
      </c>
      <c r="AG48" s="15" cm="1">
        <f t="array" ref="AG48">_xlfn.IFS(
  AF48&lt;=33, 48,
  AF48&lt;=75, 81,
  AF48&lt;=90, 114,
  AF48&lt;=94, 147,
  AF48&lt;=96, 180,
  AF48&lt;=98, 213,
  AF48&lt;=100, 246
)</f>
        <v>48</v>
      </c>
      <c r="AH48" s="15">
        <f t="shared" si="15"/>
        <v>-99</v>
      </c>
      <c r="AI48" s="15" t="str">
        <f t="shared" si="16"/>
        <v>Turun</v>
      </c>
      <c r="AJ48" s="16">
        <f t="shared" si="17"/>
        <v>-0.67346938775510201</v>
      </c>
    </row>
    <row r="49" spans="1:36" x14ac:dyDescent="0.25">
      <c r="A49" s="8">
        <v>48</v>
      </c>
      <c r="B49" s="8" t="s">
        <v>48</v>
      </c>
      <c r="C49" s="8" t="s">
        <v>54</v>
      </c>
      <c r="D49" s="10">
        <v>87</v>
      </c>
      <c r="E49" s="8">
        <v>2024</v>
      </c>
      <c r="X49" s="15">
        <f t="shared" si="9"/>
        <v>46</v>
      </c>
      <c r="Y49" s="8">
        <f t="shared" si="14"/>
        <v>1005</v>
      </c>
      <c r="Z49" s="8">
        <f t="shared" si="2"/>
        <v>6790</v>
      </c>
      <c r="AA49" s="8" t="str">
        <f>IF(COUNTIF($Z$4:Z49, Z49) &gt; 1, "Duplikat", "")</f>
        <v/>
      </c>
      <c r="AB49" s="8">
        <f t="shared" si="3"/>
        <v>0.82895861311195218</v>
      </c>
      <c r="AC49" s="8">
        <f t="shared" si="10"/>
        <v>83</v>
      </c>
      <c r="AE49" s="8" t="s">
        <v>46</v>
      </c>
      <c r="AF49" s="15">
        <f t="shared" si="11"/>
        <v>83</v>
      </c>
      <c r="AG49" s="15" cm="1">
        <f t="array" ref="AG49">_xlfn.IFS(
  AF49&lt;=33, 48,
  AF49&lt;=75, 81,
  AF49&lt;=90, 114,
  AF49&lt;=94, 147,
  AF49&lt;=96, 180,
  AF49&lt;=98, 213,
  AF49&lt;=100, 246
)</f>
        <v>114</v>
      </c>
      <c r="AH49" s="15" t="str">
        <f t="shared" si="15"/>
        <v>+66</v>
      </c>
      <c r="AI49" s="15" t="str">
        <f t="shared" si="16"/>
        <v>Naik</v>
      </c>
      <c r="AJ49" s="16">
        <f t="shared" si="17"/>
        <v>1.375</v>
      </c>
    </row>
    <row r="50" spans="1:36" x14ac:dyDescent="0.25">
      <c r="X50" s="15">
        <f t="shared" si="9"/>
        <v>47</v>
      </c>
      <c r="Y50" s="8">
        <f t="shared" si="14"/>
        <v>6789</v>
      </c>
      <c r="Z50" s="8">
        <f t="shared" si="2"/>
        <v>575</v>
      </c>
      <c r="AA50" s="8" t="str">
        <f>IF(COUNTIF($Z$4:Z50, Z50) &gt; 1, "Duplikat", "")</f>
        <v/>
      </c>
      <c r="AB50" s="8">
        <f t="shared" si="3"/>
        <v>7.0198998901233059E-2</v>
      </c>
      <c r="AC50" s="8">
        <f t="shared" si="10"/>
        <v>7</v>
      </c>
      <c r="AE50" s="8" t="s">
        <v>47</v>
      </c>
      <c r="AF50" s="15">
        <f t="shared" si="11"/>
        <v>7</v>
      </c>
      <c r="AG50" s="15" cm="1">
        <f t="array" ref="AG50">_xlfn.IFS(
  AF50&lt;=33, 48,
  AF50&lt;=75, 81,
  AF50&lt;=90, 114,
  AF50&lt;=94, 147,
  AF50&lt;=96, 180,
  AF50&lt;=98, 213,
  AF50&lt;=100, 246
)</f>
        <v>48</v>
      </c>
      <c r="AH50" s="15">
        <f t="shared" si="15"/>
        <v>-66</v>
      </c>
      <c r="AI50" s="15" t="str">
        <f t="shared" si="16"/>
        <v>Turun</v>
      </c>
      <c r="AJ50" s="16">
        <f t="shared" si="17"/>
        <v>-0.57894736842105265</v>
      </c>
    </row>
    <row r="51" spans="1:36" x14ac:dyDescent="0.25">
      <c r="X51" s="15">
        <f t="shared" si="9"/>
        <v>48</v>
      </c>
      <c r="Y51" s="8">
        <f t="shared" si="14"/>
        <v>574</v>
      </c>
      <c r="Z51" s="8">
        <f t="shared" si="2"/>
        <v>5068</v>
      </c>
      <c r="AA51" s="8" t="str">
        <f>IF(COUNTIF($Z$4:Z51, Z51) &gt; 1, "Duplikat", "")</f>
        <v/>
      </c>
      <c r="AB51" s="8">
        <f t="shared" si="3"/>
        <v>0.61872787205469415</v>
      </c>
      <c r="AC51" s="8">
        <f t="shared" si="10"/>
        <v>62</v>
      </c>
      <c r="AE51" s="8" t="s">
        <v>48</v>
      </c>
      <c r="AF51" s="15">
        <f>AC51</f>
        <v>62</v>
      </c>
      <c r="AG51" s="15" cm="1">
        <f t="array" ref="AG51">_xlfn.IFS(
  AF51&lt;=33, 48,
  AF51&lt;=75, 81,
  AF51&lt;=90, 114,
  AF51&lt;=94, 147,
  AF51&lt;=96, 180,
  AF51&lt;=98, 213,
  AF51&lt;=100, 246
)</f>
        <v>81</v>
      </c>
      <c r="AH51" s="15" t="str">
        <f t="shared" si="15"/>
        <v>+33</v>
      </c>
      <c r="AI51" s="15" t="str">
        <f t="shared" si="16"/>
        <v>Naik</v>
      </c>
      <c r="AJ51" s="16">
        <f t="shared" si="17"/>
        <v>0.6875</v>
      </c>
    </row>
  </sheetData>
  <mergeCells count="8">
    <mergeCell ref="AE2:AJ2"/>
    <mergeCell ref="J2:S2"/>
    <mergeCell ref="N11:S11"/>
    <mergeCell ref="R3:S3"/>
    <mergeCell ref="U2:V2"/>
    <mergeCell ref="X2:AC2"/>
    <mergeCell ref="J11:L11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DataMentah</vt:lpstr>
      <vt:lpstr>DataTrain</vt:lpstr>
      <vt:lpstr>KotaCirebon</vt:lpstr>
      <vt:lpstr>KabCirebon</vt:lpstr>
      <vt:lpstr>Indramayu</vt:lpstr>
      <vt:lpstr>Majalengka</vt:lpstr>
      <vt:lpstr>Kuningan</vt:lpstr>
      <vt:lpstr>Lain2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Mur. Fidznx_</cp:lastModifiedBy>
  <dcterms:created xsi:type="dcterms:W3CDTF">2025-07-07T12:45:23Z</dcterms:created>
  <dcterms:modified xsi:type="dcterms:W3CDTF">2025-07-20T01:15:05Z</dcterms:modified>
</cp:coreProperties>
</file>