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gd\docs\calidad\"/>
    </mc:Choice>
  </mc:AlternateContent>
  <xr:revisionPtr revIDLastSave="0" documentId="13_ncr:1_{71E6B715-8013-4CDF-8F87-4A4C174CD64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A05.1207-1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1" i="1" l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N10" i="1"/>
  <c r="M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10" i="1"/>
  <c r="L10" i="1" l="1"/>
  <c r="O12" i="1" l="1"/>
  <c r="O13" i="1"/>
  <c r="O14" i="1"/>
  <c r="O15" i="1"/>
  <c r="O16" i="1"/>
  <c r="O17" i="1"/>
  <c r="O18" i="1"/>
  <c r="O19" i="1"/>
  <c r="O20" i="1"/>
  <c r="O21" i="1"/>
  <c r="O22" i="1"/>
  <c r="O23" i="1"/>
  <c r="O24" i="1"/>
  <c r="P13" i="1" l="1"/>
  <c r="P17" i="1"/>
  <c r="P21" i="1"/>
  <c r="B25" i="1"/>
  <c r="O11" i="1" l="1"/>
  <c r="P11" i="1" s="1"/>
  <c r="O10" i="1"/>
  <c r="P10" i="1" s="1"/>
  <c r="P24" i="1"/>
  <c r="P20" i="1"/>
  <c r="P16" i="1"/>
  <c r="P12" i="1"/>
  <c r="P23" i="1"/>
  <c r="P19" i="1"/>
  <c r="P15" i="1"/>
  <c r="P22" i="1"/>
  <c r="P18" i="1"/>
  <c r="P14" i="1"/>
  <c r="P25" i="1" l="1"/>
  <c r="C51" i="1" s="1"/>
  <c r="E51" i="1" s="1"/>
  <c r="C47" i="1" l="1"/>
  <c r="E47" i="1" s="1"/>
</calcChain>
</file>

<file path=xl/sharedStrings.xml><?xml version="1.0" encoding="utf-8"?>
<sst xmlns="http://schemas.openxmlformats.org/spreadsheetml/2006/main" count="73" uniqueCount="70">
  <si>
    <t>Fecha</t>
  </si>
  <si>
    <t>Litros</t>
  </si>
  <si>
    <t>Recepción de Leche</t>
  </si>
  <si>
    <t>Resultado de Análisis</t>
  </si>
  <si>
    <t>% Proteína</t>
  </si>
  <si>
    <t>% Grasa</t>
  </si>
  <si>
    <t>% Agua</t>
  </si>
  <si>
    <t>% Sólidos</t>
  </si>
  <si>
    <t>Antibiótico</t>
  </si>
  <si>
    <t>RTB (UFC)</t>
  </si>
  <si>
    <t>CCS</t>
  </si>
  <si>
    <t>Premios</t>
  </si>
  <si>
    <t>P</t>
  </si>
  <si>
    <t>ST</t>
  </si>
  <si>
    <t>RTB</t>
  </si>
  <si>
    <t>Precio</t>
  </si>
  <si>
    <t>Total a Pagar</t>
  </si>
  <si>
    <t>Total:</t>
  </si>
  <si>
    <t>TECNOLAC, S.A.</t>
  </si>
  <si>
    <t>INFORME ESTADÍSTICO EN ANÁLISIS DE RECEPCIÓN DE LECHE</t>
  </si>
  <si>
    <t>Código de SIGD</t>
  </si>
  <si>
    <t>Nombre del Proveedor:</t>
  </si>
  <si>
    <t>Especificaciones</t>
  </si>
  <si>
    <t>Base</t>
  </si>
  <si>
    <t>A</t>
  </si>
  <si>
    <t>AA</t>
  </si>
  <si>
    <t>Proteína</t>
  </si>
  <si>
    <t>Sólidos totales</t>
  </si>
  <si>
    <t>Agua</t>
  </si>
  <si>
    <t>Acidez</t>
  </si>
  <si>
    <t>Recuento total bacterias</t>
  </si>
  <si>
    <t>Células somáticas</t>
  </si>
  <si>
    <t>&gt;3.10 y &lt;3.20</t>
  </si>
  <si>
    <t>&gt;12.00 y &lt;12.50</t>
  </si>
  <si>
    <t>&gt;13.01 y &lt;13.20</t>
  </si>
  <si>
    <t>7°C</t>
  </si>
  <si>
    <t>5°C</t>
  </si>
  <si>
    <t>2°C</t>
  </si>
  <si>
    <t>15°D</t>
  </si>
  <si>
    <t>14°D</t>
  </si>
  <si>
    <t>&gt;400,001 a 600,000</t>
  </si>
  <si>
    <t>200,001 a 400,000</t>
  </si>
  <si>
    <t>&gt;100,000 a 200,000</t>
  </si>
  <si>
    <t>&gt;400,001 a 1200,000</t>
  </si>
  <si>
    <t>≤200,000</t>
  </si>
  <si>
    <t>A pagar con IVA</t>
  </si>
  <si>
    <t>A pagar sin IVA</t>
  </si>
  <si>
    <t>Promedio con IVA</t>
  </si>
  <si>
    <t>Promedio sin IVA</t>
  </si>
  <si>
    <t>Analista de Calidad</t>
  </si>
  <si>
    <t>Elaborado:</t>
  </si>
  <si>
    <t>Revisado:</t>
  </si>
  <si>
    <t>Autorizado:</t>
  </si>
  <si>
    <t>Avalado:</t>
  </si>
  <si>
    <t>Observaciones:</t>
  </si>
  <si>
    <t>Ganadero, centro de acopio, finca, asociación, empresa, etc.</t>
  </si>
  <si>
    <t>Página 1 de 2</t>
  </si>
  <si>
    <t>Página 2 de 2</t>
  </si>
  <si>
    <t>Contabilidad</t>
  </si>
  <si>
    <t>Gerencia de Calidad</t>
  </si>
  <si>
    <t>Gerencia de Planta</t>
  </si>
  <si>
    <r>
      <t xml:space="preserve">Acidez </t>
    </r>
    <r>
      <rPr>
        <sz val="8"/>
        <color theme="1"/>
        <rFont val="Verdana"/>
        <family val="2"/>
      </rPr>
      <t>°</t>
    </r>
    <r>
      <rPr>
        <sz val="8"/>
        <color theme="1"/>
        <rFont val="Calibri"/>
        <family val="2"/>
      </rPr>
      <t>D</t>
    </r>
  </si>
  <si>
    <r>
      <t xml:space="preserve">Temperatura </t>
    </r>
    <r>
      <rPr>
        <sz val="7"/>
        <color theme="1"/>
        <rFont val="Calibri"/>
        <family val="2"/>
      </rPr>
      <t>°C</t>
    </r>
  </si>
  <si>
    <t>CA05.1207/17</t>
  </si>
  <si>
    <t>&gt;3.21 y &lt;=3.40</t>
  </si>
  <si>
    <t>&gt;3.40 y &lt;3.50</t>
  </si>
  <si>
    <t>&gt;12.51 y &lt;=13.00</t>
  </si>
  <si>
    <t>Código SAP:</t>
  </si>
  <si>
    <t>Edición:</t>
  </si>
  <si>
    <t>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</si>
</sst>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Q&quot;* #,##0.00_-;\-&quot;Q&quot;* #,##0.00_-;_-&quot;Q&quot;* &quot;-&quot;??_-;_-@_-"/>
    <numFmt numFmtId="164" formatCode="&quot;Q&quot;#,##0.00"/>
    <numFmt numFmtId="165" formatCode="&quot;Q&quot;#,##0.00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theme="1"/>
      <name val="Calibri"/>
      <family val="2"/>
    </font>
    <font>
      <sz val="7"/>
      <color theme="1"/>
      <name val="Calibri"/>
      <family val="2"/>
      <scheme val="minor"/>
    </font>
    <font>
      <sz val="7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9">
    <xf numFmtId="0" fontId="0" fillId="0" borderId="0" xfId="0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44" fontId="0" fillId="0" borderId="16" xfId="1" applyFont="1" applyBorder="1"/>
    <xf numFmtId="0" fontId="2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9" xfId="0" applyBorder="1" applyAlignment="1"/>
    <xf numFmtId="0" fontId="0" fillId="0" borderId="19" xfId="0" applyBorder="1" applyAlignment="1">
      <alignment horizontal="center"/>
    </xf>
    <xf numFmtId="0" fontId="3" fillId="0" borderId="0" xfId="0" applyFont="1" applyBorder="1" applyAlignment="1">
      <alignment horizontal="left"/>
    </xf>
    <xf numFmtId="0" fontId="0" fillId="0" borderId="4" xfId="0" applyNumberFormat="1" applyBorder="1" applyAlignment="1">
      <alignment horizontal="center"/>
    </xf>
    <xf numFmtId="0" fontId="0" fillId="0" borderId="10" xfId="0" applyNumberFormat="1" applyBorder="1" applyAlignment="1">
      <alignment horizontal="center"/>
    </xf>
    <xf numFmtId="0" fontId="0" fillId="0" borderId="0" xfId="0" applyAlignment="1"/>
    <xf numFmtId="0" fontId="0" fillId="0" borderId="19" xfId="0" applyBorder="1"/>
    <xf numFmtId="0" fontId="7" fillId="0" borderId="0" xfId="0" applyFont="1"/>
    <xf numFmtId="0" fontId="0" fillId="0" borderId="0" xfId="0" applyBorder="1"/>
    <xf numFmtId="0" fontId="0" fillId="0" borderId="0" xfId="0" applyBorder="1" applyAlignme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8" fillId="0" borderId="0" xfId="0" applyFont="1"/>
    <xf numFmtId="0" fontId="3" fillId="0" borderId="0" xfId="0" applyFont="1" applyAlignment="1">
      <alignment horizontal="right"/>
    </xf>
    <xf numFmtId="44" fontId="6" fillId="0" borderId="2" xfId="1" applyFont="1" applyBorder="1"/>
    <xf numFmtId="0" fontId="3" fillId="0" borderId="19" xfId="0" applyFont="1" applyBorder="1" applyAlignment="1"/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11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11" fillId="3" borderId="39" xfId="0" applyFont="1" applyFill="1" applyBorder="1" applyAlignment="1">
      <alignment horizontal="center" vertical="center"/>
    </xf>
    <xf numFmtId="165" fontId="0" fillId="0" borderId="14" xfId="1" applyNumberFormat="1" applyFont="1" applyBorder="1" applyAlignment="1">
      <alignment horizontal="center"/>
    </xf>
    <xf numFmtId="165" fontId="0" fillId="0" borderId="40" xfId="1" applyNumberFormat="1" applyFont="1" applyBorder="1" applyAlignment="1">
      <alignment horizontal="center"/>
    </xf>
    <xf numFmtId="165" fontId="0" fillId="0" borderId="15" xfId="1" applyNumberFormat="1" applyFont="1" applyBorder="1" applyAlignment="1">
      <alignment horizontal="center"/>
    </xf>
    <xf numFmtId="0" fontId="11" fillId="3" borderId="20" xfId="0" applyFont="1" applyFill="1" applyBorder="1" applyAlignment="1">
      <alignment horizontal="center" vertical="center"/>
    </xf>
    <xf numFmtId="0" fontId="11" fillId="3" borderId="21" xfId="0" applyFont="1" applyFill="1" applyBorder="1" applyAlignment="1">
      <alignment horizontal="center" vertical="center"/>
    </xf>
    <xf numFmtId="0" fontId="0" fillId="0" borderId="7" xfId="0" applyNumberFormat="1" applyBorder="1" applyAlignment="1">
      <alignment horizontal="center"/>
    </xf>
    <xf numFmtId="0" fontId="0" fillId="0" borderId="9" xfId="0" applyNumberFormat="1" applyBorder="1" applyAlignment="1">
      <alignment horizontal="center"/>
    </xf>
    <xf numFmtId="0" fontId="0" fillId="0" borderId="9" xfId="0" quotePrefix="1" applyBorder="1" applyAlignment="1">
      <alignment horizontal="center" vertical="center"/>
    </xf>
    <xf numFmtId="0" fontId="2" fillId="2" borderId="1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164" fontId="2" fillId="2" borderId="22" xfId="1" applyNumberFormat="1" applyFont="1" applyFill="1" applyBorder="1" applyAlignment="1">
      <alignment horizontal="center"/>
    </xf>
    <xf numFmtId="164" fontId="2" fillId="2" borderId="23" xfId="1" applyNumberFormat="1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0" fillId="0" borderId="20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44" fontId="0" fillId="0" borderId="8" xfId="0" applyNumberFormat="1" applyBorder="1" applyAlignment="1">
      <alignment horizontal="center"/>
    </xf>
    <xf numFmtId="44" fontId="0" fillId="0" borderId="11" xfId="0" applyNumberFormat="1" applyBorder="1" applyAlignment="1">
      <alignment horizontal="center"/>
    </xf>
    <xf numFmtId="0" fontId="14" fillId="0" borderId="6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8" fillId="0" borderId="25" xfId="0" applyFont="1" applyBorder="1" applyAlignment="1">
      <alignment horizontal="center"/>
    </xf>
    <xf numFmtId="0" fontId="0" fillId="0" borderId="19" xfId="0" applyBorder="1" applyAlignment="1">
      <alignment horizontal="left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8" fillId="0" borderId="0" xfId="0" applyFont="1" applyAlignment="1">
      <alignment horizontal="right"/>
    </xf>
    <xf numFmtId="0" fontId="9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top"/>
    </xf>
    <xf numFmtId="0" fontId="7" fillId="0" borderId="25" xfId="0" applyFont="1" applyBorder="1" applyAlignment="1">
      <alignment horizontal="center" vertical="top"/>
    </xf>
    <xf numFmtId="0" fontId="14" fillId="0" borderId="8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0" fillId="0" borderId="26" xfId="0" applyBorder="1" applyAlignment="1">
      <alignment horizontal="left"/>
    </xf>
    <xf numFmtId="0" fontId="10" fillId="0" borderId="21" xfId="0" applyFont="1" applyBorder="1" applyAlignment="1">
      <alignment horizontal="center" vertical="center"/>
    </xf>
    <xf numFmtId="0" fontId="0" fillId="0" borderId="8" xfId="0" applyNumberFormat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5" fillId="0" borderId="32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Físico/Químico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'CA05.1207-17'!$C$9</c:f>
              <c:strCache>
                <c:ptCount val="1"/>
                <c:pt idx="0">
                  <c:v>% Proteína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'CA05.1207-17'!$A$11:$A$24</c:f>
              <c:numCache>
                <c:formatCode>General</c:formatCode>
                <c:ptCount val="14"/>
              </c:numCache>
            </c:numRef>
          </c:cat>
          <c:val>
            <c:numRef>
              <c:f>'CA05.1207-17'!$C$10:$C$24</c:f>
              <c:numCache>
                <c:formatCode>General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03-483D-A508-4D8CA9AA01E7}"/>
            </c:ext>
          </c:extLst>
        </c:ser>
        <c:ser>
          <c:idx val="1"/>
          <c:order val="1"/>
          <c:tx>
            <c:strRef>
              <c:f>'CA05.1207-17'!$D$9</c:f>
              <c:strCache>
                <c:ptCount val="1"/>
                <c:pt idx="0">
                  <c:v>Acidez °D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'CA05.1207-17'!$A$11:$A$24</c:f>
              <c:numCache>
                <c:formatCode>General</c:formatCode>
                <c:ptCount val="14"/>
              </c:numCache>
            </c:numRef>
          </c:cat>
          <c:val>
            <c:numRef>
              <c:f>'CA05.1207-17'!$D$10:$D$24</c:f>
              <c:numCache>
                <c:formatCode>General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03-483D-A508-4D8CA9AA01E7}"/>
            </c:ext>
          </c:extLst>
        </c:ser>
        <c:ser>
          <c:idx val="2"/>
          <c:order val="2"/>
          <c:tx>
            <c:strRef>
              <c:f>'CA05.1207-17'!$E$9</c:f>
              <c:strCache>
                <c:ptCount val="1"/>
                <c:pt idx="0">
                  <c:v>% Grasa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'CA05.1207-17'!$A$11:$A$24</c:f>
              <c:numCache>
                <c:formatCode>General</c:formatCode>
                <c:ptCount val="14"/>
              </c:numCache>
            </c:numRef>
          </c:cat>
          <c:val>
            <c:numRef>
              <c:f>'CA05.1207-17'!$E$10:$E$24</c:f>
              <c:numCache>
                <c:formatCode>General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03-483D-A508-4D8CA9AA01E7}"/>
            </c:ext>
          </c:extLst>
        </c:ser>
        <c:ser>
          <c:idx val="3"/>
          <c:order val="3"/>
          <c:tx>
            <c:strRef>
              <c:f>'CA05.1207-17'!$F$9</c:f>
              <c:strCache>
                <c:ptCount val="1"/>
                <c:pt idx="0">
                  <c:v>% Agua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'CA05.1207-17'!$A$11:$A$24</c:f>
              <c:numCache>
                <c:formatCode>General</c:formatCode>
                <c:ptCount val="14"/>
              </c:numCache>
            </c:numRef>
          </c:cat>
          <c:val>
            <c:numRef>
              <c:f>'CA05.1207-17'!$F$10:$F$24</c:f>
              <c:numCache>
                <c:formatCode>General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503-483D-A508-4D8CA9AA01E7}"/>
            </c:ext>
          </c:extLst>
        </c:ser>
        <c:ser>
          <c:idx val="4"/>
          <c:order val="4"/>
          <c:tx>
            <c:strRef>
              <c:f>'CA05.1207-17'!$G$9</c:f>
              <c:strCache>
                <c:ptCount val="1"/>
                <c:pt idx="0">
                  <c:v>% Sólidos</c:v>
                </c:pt>
              </c:strCache>
            </c:strRef>
          </c:tx>
          <c:spPr>
            <a:ln w="3810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'CA05.1207-17'!$A$11:$A$24</c:f>
              <c:numCache>
                <c:formatCode>General</c:formatCode>
                <c:ptCount val="14"/>
              </c:numCache>
            </c:numRef>
          </c:cat>
          <c:val>
            <c:numRef>
              <c:f>'CA05.1207-17'!$G$10:$G$24</c:f>
              <c:numCache>
                <c:formatCode>General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503-483D-A508-4D8CA9AA01E7}"/>
            </c:ext>
          </c:extLst>
        </c:ser>
        <c:ser>
          <c:idx val="5"/>
          <c:order val="5"/>
          <c:tx>
            <c:strRef>
              <c:f>'CA05.1207-17'!$H$9</c:f>
              <c:strCache>
                <c:ptCount val="1"/>
                <c:pt idx="0">
                  <c:v>Antibiótico</c:v>
                </c:pt>
              </c:strCache>
            </c:strRef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'CA05.1207-17'!$A$11:$A$24</c:f>
              <c:numCache>
                <c:formatCode>General</c:formatCode>
                <c:ptCount val="14"/>
              </c:numCache>
            </c:numRef>
          </c:cat>
          <c:val>
            <c:numRef>
              <c:f>'CA05.1207-17'!$H$10:$H$24</c:f>
              <c:numCache>
                <c:formatCode>General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503-483D-A508-4D8CA9AA01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1492143"/>
        <c:axId val="1362446863"/>
      </c:lineChart>
      <c:catAx>
        <c:axId val="1341492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362446863"/>
        <c:crosses val="autoZero"/>
        <c:auto val="1"/>
        <c:lblAlgn val="ctr"/>
        <c:lblOffset val="100"/>
        <c:noMultiLvlLbl val="0"/>
      </c:catAx>
      <c:valAx>
        <c:axId val="1362446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341492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accent2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RTB/CCS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'CA05.1207-17'!$I$9</c:f>
              <c:strCache>
                <c:ptCount val="1"/>
                <c:pt idx="0">
                  <c:v>RTB (UFC)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'CA05.1207-17'!$A$11:$A$24</c:f>
              <c:numCache>
                <c:formatCode>General</c:formatCode>
                <c:ptCount val="14"/>
              </c:numCache>
            </c:numRef>
          </c:cat>
          <c:val>
            <c:numRef>
              <c:f>'CA05.1207-17'!$I$10:$I$24</c:f>
              <c:numCache>
                <c:formatCode>General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CB-404B-8104-63AAEBE08490}"/>
            </c:ext>
          </c:extLst>
        </c:ser>
        <c:ser>
          <c:idx val="1"/>
          <c:order val="1"/>
          <c:tx>
            <c:strRef>
              <c:f>'CA05.1207-17'!$J$9</c:f>
              <c:strCache>
                <c:ptCount val="1"/>
                <c:pt idx="0">
                  <c:v>CCS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'CA05.1207-17'!$A$11:$A$24</c:f>
              <c:numCache>
                <c:formatCode>General</c:formatCode>
                <c:ptCount val="14"/>
              </c:numCache>
            </c:numRef>
          </c:cat>
          <c:val>
            <c:numRef>
              <c:f>'CA05.1207-17'!$J$10:$J$24</c:f>
              <c:numCache>
                <c:formatCode>General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CB-404B-8104-63AAEBE084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8490879"/>
        <c:axId val="1270787567"/>
      </c:lineChart>
      <c:catAx>
        <c:axId val="1268490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270787567"/>
        <c:crosses val="autoZero"/>
        <c:auto val="1"/>
        <c:lblAlgn val="ctr"/>
        <c:lblOffset val="100"/>
        <c:noMultiLvlLbl val="0"/>
      </c:catAx>
      <c:valAx>
        <c:axId val="1270787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268490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gap"/>
    <c:showDLblsOverMax val="0"/>
  </c:chart>
  <c:spPr>
    <a:solidFill>
      <a:schemeClr val="lt1"/>
    </a:solidFill>
    <a:ln w="12700" cap="flat" cmpd="sng" algn="ctr">
      <a:solidFill>
        <a:schemeClr val="accent2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47625</xdr:rowOff>
    </xdr:from>
    <xdr:to>
      <xdr:col>1</xdr:col>
      <xdr:colOff>228163</xdr:colOff>
      <xdr:row>2</xdr:row>
      <xdr:rowOff>206625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476151-C82D-4992-B647-AC04D8D77D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47625"/>
          <a:ext cx="523438" cy="540000"/>
        </a:xfrm>
        <a:prstGeom prst="rect">
          <a:avLst/>
        </a:prstGeom>
      </xdr:spPr>
    </xdr:pic>
    <xdr:clientData/>
  </xdr:twoCellAnchor>
  <xdr:twoCellAnchor>
    <xdr:from>
      <xdr:col>8</xdr:col>
      <xdr:colOff>647699</xdr:colOff>
      <xdr:row>34</xdr:row>
      <xdr:rowOff>9525</xdr:rowOff>
    </xdr:from>
    <xdr:to>
      <xdr:col>15</xdr:col>
      <xdr:colOff>428174</xdr:colOff>
      <xdr:row>49</xdr:row>
      <xdr:rowOff>12975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A32A6FCA-7202-412B-B80E-39AEDA381A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638174</xdr:colOff>
      <xdr:row>49</xdr:row>
      <xdr:rowOff>190499</xdr:rowOff>
    </xdr:from>
    <xdr:to>
      <xdr:col>15</xdr:col>
      <xdr:colOff>418649</xdr:colOff>
      <xdr:row>64</xdr:row>
      <xdr:rowOff>22499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C1F2B157-5A62-45FA-9FA4-8977C7BAE4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"/>
  <sheetViews>
    <sheetView tabSelected="1" zoomScaleNormal="100" workbookViewId="0">
      <selection activeCell="C1" sqref="C1:N2"/>
    </sheetView>
  </sheetViews>
  <sheetFormatPr baseColWidth="10" defaultRowHeight="15" x14ac:dyDescent="0.25"/>
  <cols>
    <col min="1" max="2" width="7.7109375" customWidth="1"/>
    <col min="3" max="10" width="8.28515625" customWidth="1"/>
    <col min="11" max="14" width="6.7109375" style="1" customWidth="1"/>
    <col min="15" max="16" width="10.7109375" customWidth="1"/>
  </cols>
  <sheetData>
    <row r="1" spans="1:16" ht="15" customHeight="1" x14ac:dyDescent="0.25">
      <c r="A1" s="92"/>
      <c r="B1" s="93"/>
      <c r="C1" s="98" t="s">
        <v>18</v>
      </c>
      <c r="D1" s="99"/>
      <c r="E1" s="99"/>
      <c r="F1" s="99"/>
      <c r="G1" s="99"/>
      <c r="H1" s="99"/>
      <c r="I1" s="99"/>
      <c r="J1" s="99"/>
      <c r="K1" s="99"/>
      <c r="L1" s="99"/>
      <c r="M1" s="99"/>
      <c r="N1" s="100"/>
      <c r="O1" s="71" t="s">
        <v>20</v>
      </c>
      <c r="P1" s="72"/>
    </row>
    <row r="2" spans="1:16" ht="15" customHeight="1" x14ac:dyDescent="0.25">
      <c r="A2" s="94"/>
      <c r="B2" s="95"/>
      <c r="C2" s="101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3"/>
      <c r="O2" s="73" t="s">
        <v>63</v>
      </c>
      <c r="P2" s="74"/>
    </row>
    <row r="3" spans="1:16" ht="19.5" thickBot="1" x14ac:dyDescent="0.35">
      <c r="A3" s="96"/>
      <c r="B3" s="97"/>
      <c r="C3" s="104" t="s">
        <v>19</v>
      </c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6"/>
      <c r="O3" s="11" t="s">
        <v>68</v>
      </c>
      <c r="P3" s="51" t="s">
        <v>69</v>
      </c>
    </row>
    <row r="4" spans="1:16" ht="5.0999999999999996" customHeight="1" x14ac:dyDescent="0.3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4"/>
      <c r="P4" s="15"/>
    </row>
    <row r="5" spans="1:16" ht="18.75" customHeight="1" x14ac:dyDescent="0.25">
      <c r="A5" s="107" t="s">
        <v>21</v>
      </c>
      <c r="B5" s="107"/>
      <c r="C5" s="107"/>
      <c r="D5" s="31"/>
      <c r="E5" s="31"/>
      <c r="F5" s="31"/>
      <c r="G5" s="31"/>
      <c r="H5" s="31"/>
      <c r="I5" s="31"/>
      <c r="J5" s="31"/>
      <c r="K5" s="31"/>
      <c r="L5" s="31"/>
      <c r="M5" s="31"/>
      <c r="N5" s="108" t="s">
        <v>67</v>
      </c>
      <c r="O5" s="108"/>
      <c r="P5" s="31"/>
    </row>
    <row r="6" spans="1:16" ht="12" customHeight="1" x14ac:dyDescent="0.25">
      <c r="A6" s="18"/>
      <c r="B6" s="18"/>
      <c r="C6" s="85" t="s">
        <v>55</v>
      </c>
      <c r="D6" s="86"/>
      <c r="E6" s="86"/>
      <c r="F6" s="86"/>
      <c r="G6" s="86"/>
      <c r="H6" s="86"/>
      <c r="I6" s="86"/>
      <c r="J6" s="86"/>
      <c r="K6" s="86"/>
      <c r="L6" s="86"/>
      <c r="M6" s="86"/>
      <c r="N6" s="85"/>
      <c r="O6" s="85"/>
      <c r="P6" s="86"/>
    </row>
    <row r="7" spans="1:16" ht="8.1" customHeight="1" thickBot="1" x14ac:dyDescent="0.3"/>
    <row r="8" spans="1:16" ht="17.100000000000001" customHeight="1" x14ac:dyDescent="0.25">
      <c r="A8" s="76" t="s">
        <v>2</v>
      </c>
      <c r="B8" s="77"/>
      <c r="C8" s="78" t="s">
        <v>3</v>
      </c>
      <c r="D8" s="79"/>
      <c r="E8" s="79"/>
      <c r="F8" s="79"/>
      <c r="G8" s="79"/>
      <c r="H8" s="79"/>
      <c r="I8" s="79"/>
      <c r="J8" s="80"/>
      <c r="K8" s="78" t="s">
        <v>11</v>
      </c>
      <c r="L8" s="79"/>
      <c r="M8" s="79"/>
      <c r="N8" s="80"/>
      <c r="O8" s="81" t="s">
        <v>15</v>
      </c>
      <c r="P8" s="83" t="s">
        <v>16</v>
      </c>
    </row>
    <row r="9" spans="1:16" ht="17.100000000000001" customHeight="1" thickBot="1" x14ac:dyDescent="0.3">
      <c r="A9" s="32" t="s">
        <v>0</v>
      </c>
      <c r="B9" s="33" t="s">
        <v>1</v>
      </c>
      <c r="C9" s="32" t="s">
        <v>4</v>
      </c>
      <c r="D9" s="34" t="s">
        <v>61</v>
      </c>
      <c r="E9" s="34" t="s">
        <v>5</v>
      </c>
      <c r="F9" s="34" t="s">
        <v>6</v>
      </c>
      <c r="G9" s="34" t="s">
        <v>7</v>
      </c>
      <c r="H9" s="34" t="s">
        <v>8</v>
      </c>
      <c r="I9" s="34" t="s">
        <v>9</v>
      </c>
      <c r="J9" s="33" t="s">
        <v>10</v>
      </c>
      <c r="K9" s="43" t="s">
        <v>12</v>
      </c>
      <c r="L9" s="47" t="s">
        <v>13</v>
      </c>
      <c r="M9" s="47" t="s">
        <v>14</v>
      </c>
      <c r="N9" s="48" t="s">
        <v>10</v>
      </c>
      <c r="O9" s="82"/>
      <c r="P9" s="84"/>
    </row>
    <row r="10" spans="1:16" ht="15.95" customHeight="1" x14ac:dyDescent="0.25">
      <c r="A10" s="7"/>
      <c r="B10" s="9"/>
      <c r="C10" s="7"/>
      <c r="D10" s="8"/>
      <c r="E10" s="8"/>
      <c r="F10" s="8"/>
      <c r="G10" s="8"/>
      <c r="H10" s="8"/>
      <c r="I10" s="8"/>
      <c r="J10" s="36"/>
      <c r="K10" s="19">
        <f>IF(AND(C10&gt;3.2,C10&lt;=3.4),0.075,IF(AND(C10&gt;3.4,C10&lt;3.7),0.15,0))</f>
        <v>0</v>
      </c>
      <c r="L10" s="20">
        <f>IF(AND(G10&gt;12.51,G10&lt;=13),0.075,IF(AND(G10&gt;=13.01,G10&lt;13.6),0.15,0))</f>
        <v>0</v>
      </c>
      <c r="M10" s="20">
        <f t="shared" ref="M10:M24" si="0">IF(AND(I10&gt;200001,I10&lt;=400000),0.075,IF(AND(I10&gt;100000,I10&lt;=200000),0.15,0))</f>
        <v>0</v>
      </c>
      <c r="N10" s="39">
        <f t="shared" ref="N10:N24" si="1">IF(AND(J10&gt;200001,J10&lt;=400000),0.075,IF(AND(J10&gt;100000,J10&lt;=200000),0.15,0))</f>
        <v>0</v>
      </c>
      <c r="O10" s="44">
        <f>$C$43+(SUM(K10:N10))</f>
        <v>3.7</v>
      </c>
      <c r="P10" s="10">
        <f>B10*O10</f>
        <v>0</v>
      </c>
    </row>
    <row r="11" spans="1:16" ht="15.95" customHeight="1" x14ac:dyDescent="0.25">
      <c r="A11" s="2"/>
      <c r="B11" s="3"/>
      <c r="C11" s="7"/>
      <c r="D11" s="8"/>
      <c r="E11" s="8"/>
      <c r="F11" s="8"/>
      <c r="G11" s="8"/>
      <c r="H11" s="8"/>
      <c r="I11" s="8"/>
      <c r="J11" s="36"/>
      <c r="K11" s="40">
        <f t="shared" ref="K11:K24" si="2">IF(AND(C11&gt;3.2,C11&lt;=3.4),0.075,IF(AND(C11&gt;3.4,C11&lt;3.7),0.15,0))</f>
        <v>0</v>
      </c>
      <c r="L11" s="38">
        <f t="shared" ref="L11:L24" si="3">IF(AND(G11&gt;12.51,G11&lt;=13),0.075,IF(AND(G11&gt;=13.01,G11&lt;13.6),0.15,0))</f>
        <v>0</v>
      </c>
      <c r="M11" s="38">
        <f t="shared" si="0"/>
        <v>0</v>
      </c>
      <c r="N11" s="49">
        <f t="shared" si="1"/>
        <v>0</v>
      </c>
      <c r="O11" s="45">
        <f t="shared" ref="O11:O24" si="4">$C$43+(SUM(K11:N11))</f>
        <v>3.7</v>
      </c>
      <c r="P11" s="10">
        <f t="shared" ref="P11:P24" si="5">B11*O11</f>
        <v>0</v>
      </c>
    </row>
    <row r="12" spans="1:16" ht="15.95" customHeight="1" x14ac:dyDescent="0.25">
      <c r="A12" s="2"/>
      <c r="B12" s="3"/>
      <c r="C12" s="7"/>
      <c r="D12" s="8"/>
      <c r="E12" s="8"/>
      <c r="F12" s="8"/>
      <c r="G12" s="8"/>
      <c r="H12" s="8"/>
      <c r="I12" s="8"/>
      <c r="J12" s="36"/>
      <c r="K12" s="40">
        <f t="shared" si="2"/>
        <v>0</v>
      </c>
      <c r="L12" s="38">
        <f t="shared" si="3"/>
        <v>0</v>
      </c>
      <c r="M12" s="38">
        <f t="shared" si="0"/>
        <v>0</v>
      </c>
      <c r="N12" s="49">
        <f t="shared" si="1"/>
        <v>0</v>
      </c>
      <c r="O12" s="45">
        <f t="shared" si="4"/>
        <v>3.7</v>
      </c>
      <c r="P12" s="10">
        <f t="shared" si="5"/>
        <v>0</v>
      </c>
    </row>
    <row r="13" spans="1:16" ht="15.95" customHeight="1" x14ac:dyDescent="0.25">
      <c r="A13" s="2"/>
      <c r="B13" s="3"/>
      <c r="C13" s="7"/>
      <c r="D13" s="8"/>
      <c r="E13" s="8"/>
      <c r="F13" s="8"/>
      <c r="G13" s="8"/>
      <c r="H13" s="8"/>
      <c r="I13" s="8"/>
      <c r="J13" s="36"/>
      <c r="K13" s="40">
        <f t="shared" si="2"/>
        <v>0</v>
      </c>
      <c r="L13" s="38">
        <f t="shared" si="3"/>
        <v>0</v>
      </c>
      <c r="M13" s="38">
        <f t="shared" si="0"/>
        <v>0</v>
      </c>
      <c r="N13" s="49">
        <f t="shared" si="1"/>
        <v>0</v>
      </c>
      <c r="O13" s="45">
        <f t="shared" si="4"/>
        <v>3.7</v>
      </c>
      <c r="P13" s="10">
        <f t="shared" si="5"/>
        <v>0</v>
      </c>
    </row>
    <row r="14" spans="1:16" ht="15.95" customHeight="1" x14ac:dyDescent="0.25">
      <c r="A14" s="2"/>
      <c r="B14" s="3"/>
      <c r="C14" s="7"/>
      <c r="D14" s="8"/>
      <c r="E14" s="8"/>
      <c r="F14" s="8"/>
      <c r="G14" s="8"/>
      <c r="H14" s="8"/>
      <c r="I14" s="8"/>
      <c r="J14" s="36"/>
      <c r="K14" s="40">
        <f t="shared" si="2"/>
        <v>0</v>
      </c>
      <c r="L14" s="38">
        <f t="shared" si="3"/>
        <v>0</v>
      </c>
      <c r="M14" s="38">
        <f t="shared" si="0"/>
        <v>0</v>
      </c>
      <c r="N14" s="49">
        <f t="shared" si="1"/>
        <v>0</v>
      </c>
      <c r="O14" s="45">
        <f t="shared" si="4"/>
        <v>3.7</v>
      </c>
      <c r="P14" s="10">
        <f t="shared" si="5"/>
        <v>0</v>
      </c>
    </row>
    <row r="15" spans="1:16" ht="15.95" customHeight="1" x14ac:dyDescent="0.25">
      <c r="A15" s="2"/>
      <c r="B15" s="3"/>
      <c r="C15" s="7"/>
      <c r="D15" s="8"/>
      <c r="E15" s="8"/>
      <c r="F15" s="8"/>
      <c r="G15" s="8"/>
      <c r="H15" s="8"/>
      <c r="I15" s="8"/>
      <c r="J15" s="36"/>
      <c r="K15" s="40">
        <f t="shared" si="2"/>
        <v>0</v>
      </c>
      <c r="L15" s="38">
        <f t="shared" si="3"/>
        <v>0</v>
      </c>
      <c r="M15" s="38">
        <f t="shared" si="0"/>
        <v>0</v>
      </c>
      <c r="N15" s="49">
        <f t="shared" si="1"/>
        <v>0</v>
      </c>
      <c r="O15" s="45">
        <f t="shared" si="4"/>
        <v>3.7</v>
      </c>
      <c r="P15" s="10">
        <f t="shared" si="5"/>
        <v>0</v>
      </c>
    </row>
    <row r="16" spans="1:16" ht="15.95" customHeight="1" x14ac:dyDescent="0.25">
      <c r="A16" s="2"/>
      <c r="B16" s="3"/>
      <c r="C16" s="7"/>
      <c r="D16" s="8"/>
      <c r="E16" s="8"/>
      <c r="F16" s="8"/>
      <c r="G16" s="8"/>
      <c r="H16" s="8"/>
      <c r="I16" s="8"/>
      <c r="J16" s="36"/>
      <c r="K16" s="40">
        <f t="shared" si="2"/>
        <v>0</v>
      </c>
      <c r="L16" s="38">
        <f t="shared" si="3"/>
        <v>0</v>
      </c>
      <c r="M16" s="38">
        <f t="shared" si="0"/>
        <v>0</v>
      </c>
      <c r="N16" s="49">
        <f t="shared" si="1"/>
        <v>0</v>
      </c>
      <c r="O16" s="45">
        <f t="shared" si="4"/>
        <v>3.7</v>
      </c>
      <c r="P16" s="10">
        <f t="shared" si="5"/>
        <v>0</v>
      </c>
    </row>
    <row r="17" spans="1:16" ht="15.95" customHeight="1" x14ac:dyDescent="0.25">
      <c r="A17" s="2"/>
      <c r="B17" s="3"/>
      <c r="C17" s="7"/>
      <c r="D17" s="8"/>
      <c r="E17" s="8"/>
      <c r="F17" s="8"/>
      <c r="G17" s="8"/>
      <c r="H17" s="8"/>
      <c r="I17" s="8"/>
      <c r="J17" s="36"/>
      <c r="K17" s="40">
        <f t="shared" si="2"/>
        <v>0</v>
      </c>
      <c r="L17" s="38">
        <f t="shared" si="3"/>
        <v>0</v>
      </c>
      <c r="M17" s="38">
        <f t="shared" si="0"/>
        <v>0</v>
      </c>
      <c r="N17" s="49">
        <f t="shared" si="1"/>
        <v>0</v>
      </c>
      <c r="O17" s="45">
        <f t="shared" si="4"/>
        <v>3.7</v>
      </c>
      <c r="P17" s="10">
        <f t="shared" si="5"/>
        <v>0</v>
      </c>
    </row>
    <row r="18" spans="1:16" ht="15.95" customHeight="1" x14ac:dyDescent="0.25">
      <c r="A18" s="2"/>
      <c r="B18" s="3"/>
      <c r="C18" s="7"/>
      <c r="D18" s="8"/>
      <c r="E18" s="8"/>
      <c r="F18" s="8"/>
      <c r="G18" s="8"/>
      <c r="H18" s="8"/>
      <c r="I18" s="8"/>
      <c r="J18" s="36"/>
      <c r="K18" s="40">
        <f t="shared" si="2"/>
        <v>0</v>
      </c>
      <c r="L18" s="38">
        <f t="shared" si="3"/>
        <v>0</v>
      </c>
      <c r="M18" s="38">
        <f t="shared" si="0"/>
        <v>0</v>
      </c>
      <c r="N18" s="49">
        <f t="shared" si="1"/>
        <v>0</v>
      </c>
      <c r="O18" s="45">
        <f t="shared" si="4"/>
        <v>3.7</v>
      </c>
      <c r="P18" s="10">
        <f t="shared" si="5"/>
        <v>0</v>
      </c>
    </row>
    <row r="19" spans="1:16" ht="15.95" customHeight="1" x14ac:dyDescent="0.25">
      <c r="A19" s="2"/>
      <c r="B19" s="3"/>
      <c r="C19" s="7"/>
      <c r="D19" s="8"/>
      <c r="E19" s="8"/>
      <c r="F19" s="8"/>
      <c r="G19" s="8"/>
      <c r="H19" s="8"/>
      <c r="I19" s="8"/>
      <c r="J19" s="36"/>
      <c r="K19" s="40">
        <f t="shared" si="2"/>
        <v>0</v>
      </c>
      <c r="L19" s="38">
        <f t="shared" si="3"/>
        <v>0</v>
      </c>
      <c r="M19" s="38">
        <f t="shared" si="0"/>
        <v>0</v>
      </c>
      <c r="N19" s="49">
        <f t="shared" si="1"/>
        <v>0</v>
      </c>
      <c r="O19" s="45">
        <f t="shared" si="4"/>
        <v>3.7</v>
      </c>
      <c r="P19" s="10">
        <f t="shared" si="5"/>
        <v>0</v>
      </c>
    </row>
    <row r="20" spans="1:16" ht="15.95" customHeight="1" x14ac:dyDescent="0.25">
      <c r="A20" s="2"/>
      <c r="B20" s="3"/>
      <c r="C20" s="7"/>
      <c r="D20" s="8"/>
      <c r="E20" s="8"/>
      <c r="F20" s="8"/>
      <c r="G20" s="8"/>
      <c r="H20" s="8"/>
      <c r="I20" s="8"/>
      <c r="J20" s="36"/>
      <c r="K20" s="40">
        <f t="shared" si="2"/>
        <v>0</v>
      </c>
      <c r="L20" s="38">
        <f t="shared" si="3"/>
        <v>0</v>
      </c>
      <c r="M20" s="38">
        <f t="shared" si="0"/>
        <v>0</v>
      </c>
      <c r="N20" s="49">
        <f t="shared" si="1"/>
        <v>0</v>
      </c>
      <c r="O20" s="45">
        <f t="shared" si="4"/>
        <v>3.7</v>
      </c>
      <c r="P20" s="10">
        <f t="shared" si="5"/>
        <v>0</v>
      </c>
    </row>
    <row r="21" spans="1:16" ht="15.95" customHeight="1" x14ac:dyDescent="0.25">
      <c r="A21" s="2"/>
      <c r="B21" s="3"/>
      <c r="C21" s="7"/>
      <c r="D21" s="8"/>
      <c r="E21" s="8"/>
      <c r="F21" s="8"/>
      <c r="G21" s="8"/>
      <c r="H21" s="8"/>
      <c r="I21" s="8"/>
      <c r="J21" s="36"/>
      <c r="K21" s="40">
        <f t="shared" si="2"/>
        <v>0</v>
      </c>
      <c r="L21" s="38">
        <f t="shared" si="3"/>
        <v>0</v>
      </c>
      <c r="M21" s="38">
        <f t="shared" si="0"/>
        <v>0</v>
      </c>
      <c r="N21" s="49">
        <f t="shared" si="1"/>
        <v>0</v>
      </c>
      <c r="O21" s="45">
        <f t="shared" si="4"/>
        <v>3.7</v>
      </c>
      <c r="P21" s="10">
        <f t="shared" si="5"/>
        <v>0</v>
      </c>
    </row>
    <row r="22" spans="1:16" ht="15.95" customHeight="1" x14ac:dyDescent="0.25">
      <c r="A22" s="2"/>
      <c r="B22" s="3"/>
      <c r="C22" s="7"/>
      <c r="D22" s="8"/>
      <c r="E22" s="8"/>
      <c r="F22" s="8"/>
      <c r="G22" s="8"/>
      <c r="H22" s="8"/>
      <c r="I22" s="8"/>
      <c r="J22" s="36"/>
      <c r="K22" s="40">
        <f t="shared" si="2"/>
        <v>0</v>
      </c>
      <c r="L22" s="38">
        <f t="shared" si="3"/>
        <v>0</v>
      </c>
      <c r="M22" s="38">
        <f t="shared" si="0"/>
        <v>0</v>
      </c>
      <c r="N22" s="49">
        <f t="shared" si="1"/>
        <v>0</v>
      </c>
      <c r="O22" s="45">
        <f t="shared" si="4"/>
        <v>3.7</v>
      </c>
      <c r="P22" s="10">
        <f t="shared" si="5"/>
        <v>0</v>
      </c>
    </row>
    <row r="23" spans="1:16" ht="15.95" customHeight="1" x14ac:dyDescent="0.25">
      <c r="A23" s="2"/>
      <c r="B23" s="3"/>
      <c r="C23" s="7"/>
      <c r="D23" s="8"/>
      <c r="E23" s="8"/>
      <c r="F23" s="8"/>
      <c r="G23" s="8"/>
      <c r="H23" s="8"/>
      <c r="I23" s="8"/>
      <c r="J23" s="36"/>
      <c r="K23" s="40">
        <f t="shared" si="2"/>
        <v>0</v>
      </c>
      <c r="L23" s="38">
        <f t="shared" si="3"/>
        <v>0</v>
      </c>
      <c r="M23" s="38">
        <f t="shared" si="0"/>
        <v>0</v>
      </c>
      <c r="N23" s="49">
        <f t="shared" si="1"/>
        <v>0</v>
      </c>
      <c r="O23" s="45">
        <f t="shared" si="4"/>
        <v>3.7</v>
      </c>
      <c r="P23" s="10">
        <f t="shared" si="5"/>
        <v>0</v>
      </c>
    </row>
    <row r="24" spans="1:16" ht="15.95" customHeight="1" thickBot="1" x14ac:dyDescent="0.3">
      <c r="A24" s="4"/>
      <c r="B24" s="6"/>
      <c r="C24" s="4"/>
      <c r="D24" s="5"/>
      <c r="E24" s="5"/>
      <c r="F24" s="5"/>
      <c r="G24" s="5"/>
      <c r="H24" s="5"/>
      <c r="I24" s="5"/>
      <c r="J24" s="37"/>
      <c r="K24" s="42">
        <f t="shared" si="2"/>
        <v>0</v>
      </c>
      <c r="L24" s="41">
        <f t="shared" si="3"/>
        <v>0</v>
      </c>
      <c r="M24" s="41">
        <f t="shared" si="0"/>
        <v>0</v>
      </c>
      <c r="N24" s="50">
        <f t="shared" si="1"/>
        <v>0</v>
      </c>
      <c r="O24" s="46">
        <f t="shared" si="4"/>
        <v>3.7</v>
      </c>
      <c r="P24" s="10">
        <f t="shared" si="5"/>
        <v>0</v>
      </c>
    </row>
    <row r="25" spans="1:16" ht="15.95" customHeight="1" thickBot="1" x14ac:dyDescent="0.3">
      <c r="A25" s="29" t="s">
        <v>17</v>
      </c>
      <c r="B25" s="35">
        <f>SUM(B10:B24)</f>
        <v>0</v>
      </c>
      <c r="P25" s="30">
        <f>SUM(P10:P24)</f>
        <v>0</v>
      </c>
    </row>
    <row r="30" spans="1:16" x14ac:dyDescent="0.25">
      <c r="A30" s="27" t="s">
        <v>50</v>
      </c>
      <c r="B30" s="22"/>
      <c r="C30" s="22"/>
      <c r="D30" s="22"/>
      <c r="F30" s="27" t="s">
        <v>51</v>
      </c>
      <c r="G30" s="22"/>
      <c r="H30" s="22"/>
      <c r="I30" s="22"/>
      <c r="K30" s="75" t="s">
        <v>52</v>
      </c>
      <c r="L30" s="75"/>
      <c r="M30" s="17"/>
      <c r="N30" s="17"/>
      <c r="O30" s="22"/>
      <c r="P30" s="22"/>
    </row>
    <row r="31" spans="1:16" x14ac:dyDescent="0.25">
      <c r="B31" s="69" t="s">
        <v>49</v>
      </c>
      <c r="C31" s="69"/>
      <c r="D31" s="69"/>
      <c r="E31" s="28"/>
      <c r="F31" s="28"/>
      <c r="G31" s="69" t="s">
        <v>59</v>
      </c>
      <c r="H31" s="69"/>
      <c r="I31" s="69"/>
      <c r="J31" s="28"/>
      <c r="K31" s="26"/>
      <c r="L31" s="26"/>
      <c r="M31" s="69" t="s">
        <v>60</v>
      </c>
      <c r="N31" s="69"/>
      <c r="O31" s="69"/>
      <c r="P31" s="69"/>
    </row>
    <row r="33" spans="1:15" x14ac:dyDescent="0.25">
      <c r="A33" s="23" t="s">
        <v>56</v>
      </c>
    </row>
    <row r="34" spans="1:15" ht="15.75" thickBot="1" x14ac:dyDescent="0.3"/>
    <row r="35" spans="1:15" ht="15.95" customHeight="1" x14ac:dyDescent="0.25">
      <c r="A35" s="64" t="s">
        <v>22</v>
      </c>
      <c r="B35" s="52"/>
      <c r="C35" s="52" t="s">
        <v>23</v>
      </c>
      <c r="D35" s="52"/>
      <c r="E35" s="52" t="s">
        <v>24</v>
      </c>
      <c r="F35" s="52"/>
      <c r="G35" s="52" t="s">
        <v>25</v>
      </c>
      <c r="H35" s="53"/>
      <c r="J35" s="21"/>
      <c r="K35" s="21"/>
      <c r="M35" s="21"/>
      <c r="O35" s="21"/>
    </row>
    <row r="36" spans="1:15" ht="15.95" customHeight="1" x14ac:dyDescent="0.25">
      <c r="A36" s="67" t="s">
        <v>26</v>
      </c>
      <c r="B36" s="68"/>
      <c r="C36" s="54" t="s">
        <v>32</v>
      </c>
      <c r="D36" s="54"/>
      <c r="E36" s="54" t="s">
        <v>64</v>
      </c>
      <c r="F36" s="54"/>
      <c r="G36" s="54" t="s">
        <v>65</v>
      </c>
      <c r="H36" s="55"/>
      <c r="K36" s="60"/>
      <c r="L36" s="60"/>
      <c r="N36" s="60"/>
      <c r="O36" s="60"/>
    </row>
    <row r="37" spans="1:15" ht="15.95" customHeight="1" x14ac:dyDescent="0.25">
      <c r="A37" s="67" t="s">
        <v>27</v>
      </c>
      <c r="B37" s="68"/>
      <c r="C37" s="54" t="s">
        <v>33</v>
      </c>
      <c r="D37" s="54"/>
      <c r="E37" s="54" t="s">
        <v>66</v>
      </c>
      <c r="F37" s="54"/>
      <c r="G37" s="54" t="s">
        <v>34</v>
      </c>
      <c r="H37" s="55"/>
    </row>
    <row r="38" spans="1:15" ht="15.95" customHeight="1" x14ac:dyDescent="0.25">
      <c r="A38" s="67" t="s">
        <v>28</v>
      </c>
      <c r="B38" s="68"/>
      <c r="C38" s="54">
        <v>0</v>
      </c>
      <c r="D38" s="54"/>
      <c r="E38" s="54">
        <v>0</v>
      </c>
      <c r="F38" s="54"/>
      <c r="G38" s="54">
        <v>0</v>
      </c>
      <c r="H38" s="55"/>
    </row>
    <row r="39" spans="1:15" ht="15.95" customHeight="1" x14ac:dyDescent="0.25">
      <c r="A39" s="67" t="s">
        <v>62</v>
      </c>
      <c r="B39" s="68"/>
      <c r="C39" s="54" t="s">
        <v>35</v>
      </c>
      <c r="D39" s="54"/>
      <c r="E39" s="54" t="s">
        <v>36</v>
      </c>
      <c r="F39" s="54"/>
      <c r="G39" s="54" t="s">
        <v>37</v>
      </c>
      <c r="H39" s="55"/>
    </row>
    <row r="40" spans="1:15" ht="15.95" customHeight="1" x14ac:dyDescent="0.25">
      <c r="A40" s="67" t="s">
        <v>29</v>
      </c>
      <c r="B40" s="68"/>
      <c r="C40" s="54" t="s">
        <v>38</v>
      </c>
      <c r="D40" s="54"/>
      <c r="E40" s="54" t="s">
        <v>39</v>
      </c>
      <c r="F40" s="54"/>
      <c r="G40" s="54" t="s">
        <v>39</v>
      </c>
      <c r="H40" s="55"/>
    </row>
    <row r="41" spans="1:15" ht="15.95" customHeight="1" x14ac:dyDescent="0.25">
      <c r="A41" s="67" t="s">
        <v>30</v>
      </c>
      <c r="B41" s="68"/>
      <c r="C41" s="54" t="s">
        <v>40</v>
      </c>
      <c r="D41" s="54"/>
      <c r="E41" s="54" t="s">
        <v>41</v>
      </c>
      <c r="F41" s="54"/>
      <c r="G41" s="54" t="s">
        <v>42</v>
      </c>
      <c r="H41" s="55"/>
    </row>
    <row r="42" spans="1:15" ht="15.95" customHeight="1" thickBot="1" x14ac:dyDescent="0.3">
      <c r="A42" s="87" t="s">
        <v>31</v>
      </c>
      <c r="B42" s="88"/>
      <c r="C42" s="61" t="s">
        <v>43</v>
      </c>
      <c r="D42" s="61"/>
      <c r="E42" s="61" t="s">
        <v>41</v>
      </c>
      <c r="F42" s="61"/>
      <c r="G42" s="61" t="s">
        <v>44</v>
      </c>
      <c r="H42" s="90"/>
    </row>
    <row r="43" spans="1:15" ht="15.95" customHeight="1" thickBot="1" x14ac:dyDescent="0.3">
      <c r="C43" s="56">
        <v>3.7</v>
      </c>
      <c r="D43" s="57"/>
      <c r="E43" s="58">
        <v>7.4999999999999997E-2</v>
      </c>
      <c r="F43" s="58"/>
      <c r="G43" s="58">
        <v>0.15</v>
      </c>
      <c r="H43" s="59"/>
    </row>
    <row r="44" spans="1:15" ht="15.95" customHeight="1" x14ac:dyDescent="0.25"/>
    <row r="45" spans="1:15" ht="15.95" customHeight="1" thickBot="1" x14ac:dyDescent="0.3"/>
    <row r="46" spans="1:15" ht="15.95" customHeight="1" x14ac:dyDescent="0.25">
      <c r="C46" s="64" t="s">
        <v>46</v>
      </c>
      <c r="D46" s="52"/>
      <c r="E46" s="52" t="s">
        <v>45</v>
      </c>
      <c r="F46" s="53"/>
    </row>
    <row r="47" spans="1:15" ht="15.95" customHeight="1" thickBot="1" x14ac:dyDescent="0.3">
      <c r="C47" s="65">
        <f>P25</f>
        <v>0</v>
      </c>
      <c r="D47" s="62"/>
      <c r="E47" s="66">
        <f>C47*1.12</f>
        <v>0</v>
      </c>
      <c r="F47" s="63"/>
    </row>
    <row r="48" spans="1:15" ht="15.95" customHeight="1" x14ac:dyDescent="0.25"/>
    <row r="49" spans="1:8" ht="15.95" customHeight="1" thickBot="1" x14ac:dyDescent="0.3"/>
    <row r="50" spans="1:8" ht="15.95" customHeight="1" x14ac:dyDescent="0.25">
      <c r="C50" s="64" t="s">
        <v>48</v>
      </c>
      <c r="D50" s="52"/>
      <c r="E50" s="52" t="s">
        <v>47</v>
      </c>
      <c r="F50" s="53"/>
    </row>
    <row r="51" spans="1:8" ht="15.95" customHeight="1" thickBot="1" x14ac:dyDescent="0.3">
      <c r="C51" s="91" t="e">
        <f>P25/B25</f>
        <v>#DIV/0!</v>
      </c>
      <c r="D51" s="62"/>
      <c r="E51" s="62" t="e">
        <f>C51*1.12</f>
        <v>#DIV/0!</v>
      </c>
      <c r="F51" s="63"/>
    </row>
    <row r="56" spans="1:8" x14ac:dyDescent="0.25">
      <c r="B56" s="27" t="s">
        <v>53</v>
      </c>
      <c r="C56" s="16"/>
      <c r="D56" s="16"/>
      <c r="E56" s="16"/>
      <c r="F56" s="16"/>
      <c r="G56" s="24"/>
    </row>
    <row r="57" spans="1:8" x14ac:dyDescent="0.25">
      <c r="B57" s="1"/>
      <c r="C57" s="69" t="s">
        <v>58</v>
      </c>
      <c r="D57" s="69"/>
      <c r="E57" s="69"/>
      <c r="F57" s="69"/>
      <c r="G57" s="25"/>
    </row>
    <row r="61" spans="1:8" x14ac:dyDescent="0.25">
      <c r="A61" t="s">
        <v>54</v>
      </c>
      <c r="C61" s="70"/>
      <c r="D61" s="70"/>
      <c r="E61" s="70"/>
      <c r="F61" s="70"/>
      <c r="G61" s="70"/>
      <c r="H61" s="70"/>
    </row>
    <row r="62" spans="1:8" x14ac:dyDescent="0.25">
      <c r="A62" s="70"/>
      <c r="B62" s="70"/>
      <c r="C62" s="70"/>
      <c r="D62" s="70"/>
      <c r="E62" s="70"/>
      <c r="F62" s="70"/>
      <c r="G62" s="70"/>
      <c r="H62" s="70"/>
    </row>
    <row r="63" spans="1:8" x14ac:dyDescent="0.25">
      <c r="A63" s="89"/>
      <c r="B63" s="89"/>
      <c r="C63" s="89"/>
      <c r="D63" s="89"/>
      <c r="E63" s="89"/>
      <c r="F63" s="89"/>
      <c r="G63" s="89"/>
      <c r="H63" s="89"/>
    </row>
    <row r="65" spans="1:9" x14ac:dyDescent="0.25">
      <c r="A65" s="23" t="s">
        <v>57</v>
      </c>
      <c r="B65" s="24"/>
      <c r="C65" s="24"/>
      <c r="D65" s="24"/>
      <c r="E65" s="24"/>
      <c r="F65" s="24"/>
      <c r="G65" s="24"/>
      <c r="H65" s="24"/>
      <c r="I65" s="24"/>
    </row>
  </sheetData>
  <mergeCells count="66">
    <mergeCell ref="A1:B3"/>
    <mergeCell ref="C1:N2"/>
    <mergeCell ref="C3:N3"/>
    <mergeCell ref="A5:C5"/>
    <mergeCell ref="N5:O5"/>
    <mergeCell ref="A62:H62"/>
    <mergeCell ref="A63:H63"/>
    <mergeCell ref="C57:F57"/>
    <mergeCell ref="B31:D31"/>
    <mergeCell ref="G31:I31"/>
    <mergeCell ref="C35:D35"/>
    <mergeCell ref="E35:F35"/>
    <mergeCell ref="E36:F36"/>
    <mergeCell ref="E37:F37"/>
    <mergeCell ref="E38:F38"/>
    <mergeCell ref="G40:H40"/>
    <mergeCell ref="G41:H41"/>
    <mergeCell ref="G42:H42"/>
    <mergeCell ref="C41:D41"/>
    <mergeCell ref="C42:D42"/>
    <mergeCell ref="C51:D51"/>
    <mergeCell ref="M31:P31"/>
    <mergeCell ref="C61:H61"/>
    <mergeCell ref="O1:P1"/>
    <mergeCell ref="O2:P2"/>
    <mergeCell ref="A35:B35"/>
    <mergeCell ref="A36:B36"/>
    <mergeCell ref="A37:B37"/>
    <mergeCell ref="K30:L30"/>
    <mergeCell ref="A8:B8"/>
    <mergeCell ref="C8:J8"/>
    <mergeCell ref="K8:N8"/>
    <mergeCell ref="O8:O9"/>
    <mergeCell ref="P8:P9"/>
    <mergeCell ref="C6:P6"/>
    <mergeCell ref="A42:B42"/>
    <mergeCell ref="C36:D36"/>
    <mergeCell ref="A38:B38"/>
    <mergeCell ref="A39:B39"/>
    <mergeCell ref="A40:B40"/>
    <mergeCell ref="A41:B41"/>
    <mergeCell ref="C37:D37"/>
    <mergeCell ref="C38:D38"/>
    <mergeCell ref="C39:D39"/>
    <mergeCell ref="C40:D40"/>
    <mergeCell ref="E51:F51"/>
    <mergeCell ref="C46:D46"/>
    <mergeCell ref="E46:F46"/>
    <mergeCell ref="C47:D47"/>
    <mergeCell ref="E47:F47"/>
    <mergeCell ref="C50:D50"/>
    <mergeCell ref="E50:F50"/>
    <mergeCell ref="C43:D43"/>
    <mergeCell ref="E43:F43"/>
    <mergeCell ref="G43:H43"/>
    <mergeCell ref="K36:L36"/>
    <mergeCell ref="N36:O36"/>
    <mergeCell ref="E42:F42"/>
    <mergeCell ref="E41:F41"/>
    <mergeCell ref="E39:F39"/>
    <mergeCell ref="E40:F40"/>
    <mergeCell ref="G35:H35"/>
    <mergeCell ref="G36:H36"/>
    <mergeCell ref="G37:H37"/>
    <mergeCell ref="G38:H38"/>
    <mergeCell ref="G39:H39"/>
  </mergeCells>
  <printOptions horizontalCentered="1"/>
  <pageMargins left="0.31496062992125984" right="0.31496062992125984" top="0.94488188976377963" bottom="0.74803149606299213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CA05.1207-17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Murga</dc:creator>
  <cp:lastModifiedBy>Luis Ovidio Murga Polanco</cp:lastModifiedBy>
  <cp:lastPrinted>2018-11-21T18:08:40Z</cp:lastPrinted>
  <dcterms:created xsi:type="dcterms:W3CDTF">2017-07-12T18:09:44Z</dcterms:created>
  <dcterms:modified xsi:type="dcterms:W3CDTF">2019-06-20T20:02:41Z</dcterms:modified>
</cp:coreProperties>
</file>