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EstaPasta_de_trabalho" hidePivotFieldList="1"/>
  <mc:AlternateContent xmlns:mc="http://schemas.openxmlformats.org/markup-compatibility/2006">
    <mc:Choice Requires="x15">
      <x15ac:absPath xmlns:x15ac="http://schemas.microsoft.com/office/spreadsheetml/2010/11/ac" url="C:\TFS\SIMTR\8-gerencia-projeto\"/>
    </mc:Choice>
  </mc:AlternateContent>
  <bookViews>
    <workbookView xWindow="0" yWindow="0" windowWidth="17280" windowHeight="5730" activeTab="2"/>
  </bookViews>
  <sheets>
    <sheet name="PAINEL SCRUM" sheetId="12" r:id="rId1"/>
    <sheet name="PainelTIME" sheetId="21" state="hidden" r:id="rId2"/>
    <sheet name="DINÂMICA" sheetId="10" r:id="rId3"/>
    <sheet name="TIME SCRUM" sheetId="20" r:id="rId4"/>
    <sheet name="DIÁRIO" sheetId="19" r:id="rId5"/>
    <sheet name="LISTAS" sheetId="14" state="hidden" r:id="rId6"/>
    <sheet name="MOTOR" sheetId="11" state="hidden" r:id="rId7"/>
  </sheets>
  <definedNames>
    <definedName name="_xlnm._FilterDatabase" localSheetId="3" hidden="1">'TIME SCRUM'!$G$3:$U$44</definedName>
  </definedNames>
  <calcPr calcId="162913"/>
  <pivotCaches>
    <pivotCache cacheId="0" r:id="rId8"/>
    <pivotCache cacheId="1"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O77" i="11" l="1"/>
  <c r="O76" i="11"/>
  <c r="O75" i="11"/>
  <c r="O69" i="11"/>
  <c r="O68" i="11"/>
  <c r="O67" i="11"/>
  <c r="O61" i="11"/>
  <c r="O60" i="11"/>
  <c r="O59" i="11"/>
  <c r="O53" i="11"/>
  <c r="O52" i="11"/>
  <c r="O51" i="11"/>
  <c r="O45" i="11"/>
  <c r="O44" i="11"/>
  <c r="O43" i="11"/>
  <c r="O37" i="11"/>
  <c r="O36" i="11"/>
  <c r="O35" i="11"/>
  <c r="O29" i="11"/>
  <c r="O28" i="11"/>
  <c r="O27" i="11"/>
  <c r="O21" i="11"/>
  <c r="O20" i="11"/>
  <c r="O19" i="11"/>
  <c r="O13" i="11"/>
  <c r="O12" i="11"/>
  <c r="O11" i="11"/>
  <c r="J79" i="11"/>
  <c r="J78" i="11"/>
  <c r="J77" i="11"/>
  <c r="J76" i="11"/>
  <c r="J75" i="11"/>
  <c r="J71" i="11"/>
  <c r="J70" i="11"/>
  <c r="J69" i="11"/>
  <c r="J68" i="11"/>
  <c r="J67" i="11"/>
  <c r="J63" i="11"/>
  <c r="J62" i="11"/>
  <c r="J61" i="11"/>
  <c r="J60" i="11"/>
  <c r="J59" i="11"/>
  <c r="J55" i="11"/>
  <c r="J54" i="11"/>
  <c r="J53" i="11"/>
  <c r="J52" i="11"/>
  <c r="J51" i="11"/>
  <c r="J47" i="11"/>
  <c r="J46" i="11"/>
  <c r="J45" i="11"/>
  <c r="J44" i="11"/>
  <c r="J43" i="11"/>
  <c r="J39" i="11"/>
  <c r="J38" i="11"/>
  <c r="J37" i="11"/>
  <c r="J36" i="11"/>
  <c r="J35" i="11"/>
  <c r="J31" i="11"/>
  <c r="J30" i="11"/>
  <c r="J29" i="11"/>
  <c r="J28" i="11"/>
  <c r="J27" i="11"/>
  <c r="J23" i="11"/>
  <c r="J22" i="11"/>
  <c r="J21" i="11"/>
  <c r="J20" i="11"/>
  <c r="J19" i="11"/>
  <c r="J15" i="11"/>
  <c r="J14" i="11"/>
  <c r="J13" i="11"/>
  <c r="J12" i="11"/>
  <c r="J11" i="11"/>
  <c r="O5" i="11"/>
  <c r="O4" i="11"/>
  <c r="O3" i="11"/>
  <c r="J7" i="11"/>
  <c r="J6" i="11"/>
  <c r="J5" i="11"/>
  <c r="J4" i="11"/>
  <c r="J3" i="11"/>
  <c r="T6" i="19"/>
  <c r="T7" i="19"/>
  <c r="T8" i="19"/>
  <c r="T9" i="19"/>
  <c r="T10" i="19"/>
  <c r="T11" i="19"/>
  <c r="T12" i="19"/>
  <c r="T13" i="19"/>
  <c r="T14" i="19"/>
  <c r="T15" i="19"/>
  <c r="T16" i="19"/>
  <c r="T17" i="19"/>
  <c r="T18" i="19"/>
  <c r="T19" i="19"/>
  <c r="T20" i="19"/>
  <c r="T21" i="19"/>
  <c r="T22" i="19"/>
  <c r="T23" i="19"/>
  <c r="T24" i="19"/>
  <c r="T25" i="19"/>
  <c r="T26" i="19"/>
  <c r="T27" i="19"/>
  <c r="T28" i="19"/>
  <c r="T29" i="19"/>
  <c r="T30" i="19"/>
  <c r="T31" i="19"/>
  <c r="T32" i="19"/>
  <c r="T33" i="19"/>
  <c r="L6" i="19"/>
  <c r="L7" i="19"/>
  <c r="L8" i="19"/>
  <c r="L9" i="19"/>
  <c r="L10" i="19"/>
  <c r="L11" i="19"/>
  <c r="L12" i="19"/>
  <c r="L13" i="19"/>
  <c r="L14" i="19"/>
  <c r="L15" i="19"/>
  <c r="L16" i="19"/>
  <c r="L17" i="19"/>
  <c r="L18" i="19"/>
  <c r="L19" i="19"/>
  <c r="L20" i="19"/>
  <c r="L21" i="19"/>
  <c r="L22" i="19"/>
  <c r="L23" i="19"/>
  <c r="L24" i="19"/>
  <c r="L25" i="19"/>
  <c r="L26" i="19"/>
  <c r="L27" i="19"/>
  <c r="L28" i="19"/>
  <c r="L29" i="19"/>
  <c r="L30" i="19"/>
  <c r="L31" i="19"/>
  <c r="L32" i="19"/>
  <c r="L33" i="19"/>
  <c r="T5" i="19"/>
  <c r="L5" i="19"/>
  <c r="C7" i="21" l="1"/>
  <c r="D7" i="21"/>
  <c r="E7" i="21"/>
  <c r="F7" i="21"/>
  <c r="G7" i="21"/>
  <c r="H7" i="21"/>
  <c r="I7" i="21"/>
  <c r="J7" i="21"/>
  <c r="K7" i="21"/>
  <c r="B7" i="21"/>
  <c r="U17" i="20"/>
  <c r="U18" i="20"/>
  <c r="U19" i="20"/>
  <c r="U20" i="20"/>
  <c r="U21" i="20"/>
  <c r="U22" i="20"/>
  <c r="U23" i="20"/>
  <c r="U24" i="20"/>
  <c r="U25" i="20"/>
  <c r="U26" i="20"/>
  <c r="U27" i="20"/>
  <c r="U28" i="20"/>
  <c r="U29" i="20"/>
  <c r="U30" i="20"/>
  <c r="U31" i="20"/>
  <c r="U32" i="20"/>
  <c r="U33" i="20"/>
  <c r="U34" i="20"/>
  <c r="U35" i="20"/>
  <c r="U36" i="20"/>
  <c r="U37" i="20"/>
  <c r="U38" i="20"/>
  <c r="U39" i="20"/>
  <c r="U40" i="20"/>
  <c r="U41" i="20"/>
  <c r="U42" i="20"/>
  <c r="U43" i="20"/>
  <c r="U44" i="20"/>
  <c r="AW187" i="11" l="1"/>
  <c r="AX187" i="11"/>
  <c r="AY187" i="11"/>
  <c r="AZ187" i="11"/>
  <c r="BA187" i="11"/>
  <c r="BB187" i="11"/>
  <c r="BC187" i="11"/>
  <c r="BD187" i="11"/>
  <c r="BE187" i="11"/>
  <c r="AW188" i="11"/>
  <c r="AX188" i="11"/>
  <c r="AY188" i="11"/>
  <c r="BA188" i="11"/>
  <c r="BB188" i="11"/>
  <c r="BC188" i="11"/>
  <c r="BD188" i="11"/>
  <c r="BE188" i="11"/>
  <c r="AW189" i="11"/>
  <c r="AX189" i="11"/>
  <c r="AY189" i="11"/>
  <c r="AZ189" i="11"/>
  <c r="BA189" i="11"/>
  <c r="BB189" i="11"/>
  <c r="BC189" i="11"/>
  <c r="BD189" i="11"/>
  <c r="BE189" i="11"/>
  <c r="AW190" i="11"/>
  <c r="AX190" i="11"/>
  <c r="AY190" i="11"/>
  <c r="AZ190" i="11"/>
  <c r="BA190" i="11"/>
  <c r="BB190" i="11"/>
  <c r="BC190" i="11"/>
  <c r="BD190" i="11"/>
  <c r="BE190" i="11"/>
  <c r="AW191" i="11"/>
  <c r="AX191" i="11"/>
  <c r="AY191" i="11"/>
  <c r="AZ191" i="11"/>
  <c r="BA191" i="11"/>
  <c r="BB191" i="11"/>
  <c r="BC191" i="11"/>
  <c r="BD191" i="11"/>
  <c r="BE191" i="11"/>
  <c r="AW192" i="11"/>
  <c r="AX192" i="11"/>
  <c r="AY192" i="11"/>
  <c r="AZ192" i="11"/>
  <c r="BA192" i="11"/>
  <c r="BB192" i="11"/>
  <c r="BC192" i="11"/>
  <c r="BD192" i="11"/>
  <c r="BE192" i="11"/>
  <c r="AW193" i="11"/>
  <c r="AX193" i="11"/>
  <c r="AY193" i="11"/>
  <c r="AZ193" i="11"/>
  <c r="BA193" i="11"/>
  <c r="BB193" i="11"/>
  <c r="BC193" i="11"/>
  <c r="BD193" i="11"/>
  <c r="BE193" i="11"/>
  <c r="AW194" i="11"/>
  <c r="AX194" i="11"/>
  <c r="AY194" i="11"/>
  <c r="AZ194" i="11"/>
  <c r="BA194" i="11"/>
  <c r="BB194" i="11"/>
  <c r="BC194" i="11"/>
  <c r="BD194" i="11"/>
  <c r="BE194" i="11"/>
  <c r="AW195" i="11"/>
  <c r="AX195" i="11"/>
  <c r="AY195" i="11"/>
  <c r="AZ195" i="11"/>
  <c r="BA195" i="11"/>
  <c r="BB195" i="11"/>
  <c r="BC195" i="11"/>
  <c r="BD195" i="11"/>
  <c r="BE195" i="11"/>
  <c r="AW196" i="11"/>
  <c r="AX196" i="11"/>
  <c r="AY196" i="11"/>
  <c r="AZ196" i="11"/>
  <c r="BA196" i="11"/>
  <c r="BB196" i="11"/>
  <c r="BC196" i="11"/>
  <c r="BD196" i="11"/>
  <c r="BE196" i="11"/>
  <c r="AW197" i="11"/>
  <c r="AX197" i="11"/>
  <c r="AY197" i="11"/>
  <c r="AZ197" i="11"/>
  <c r="BA197" i="11"/>
  <c r="BB197" i="11"/>
  <c r="BC197" i="11"/>
  <c r="BD197" i="11"/>
  <c r="BE197" i="11"/>
  <c r="AW198" i="11"/>
  <c r="AX198" i="11"/>
  <c r="AY198" i="11"/>
  <c r="AZ198" i="11"/>
  <c r="BA198" i="11"/>
  <c r="BB198" i="11"/>
  <c r="BC198" i="11"/>
  <c r="BD198" i="11"/>
  <c r="BE198" i="11"/>
  <c r="AW199" i="11"/>
  <c r="AX199" i="11"/>
  <c r="AY199" i="11"/>
  <c r="AZ199" i="11"/>
  <c r="BA199" i="11"/>
  <c r="BB199" i="11"/>
  <c r="BC199" i="11"/>
  <c r="BD199" i="11"/>
  <c r="BE199" i="11"/>
  <c r="AW200" i="11"/>
  <c r="AX200" i="11"/>
  <c r="AY200" i="11"/>
  <c r="AZ200" i="11"/>
  <c r="BA200" i="11"/>
  <c r="BB200" i="11"/>
  <c r="BC200" i="11"/>
  <c r="BD200" i="11"/>
  <c r="BE200" i="11"/>
  <c r="BE186" i="11"/>
  <c r="BD186" i="11"/>
  <c r="BC186" i="11"/>
  <c r="BB186" i="11"/>
  <c r="BA186" i="11"/>
  <c r="AZ186" i="11"/>
  <c r="AY186" i="11"/>
  <c r="AX186" i="11"/>
  <c r="AW186" i="11"/>
  <c r="AI13" i="11" l="1"/>
  <c r="AK234" i="11" s="1"/>
  <c r="AK235" i="11" s="1"/>
  <c r="AI7" i="11"/>
  <c r="AI79" i="11" l="1"/>
  <c r="AI77" i="11"/>
  <c r="AS234" i="11" s="1"/>
  <c r="AS235" i="11" s="1"/>
  <c r="AI75" i="11"/>
  <c r="AS233" i="11" s="1"/>
  <c r="AS236" i="11" s="1"/>
  <c r="AI71" i="11"/>
  <c r="AI69" i="11"/>
  <c r="AR234" i="11" s="1"/>
  <c r="AR235" i="11" s="1"/>
  <c r="AI67" i="11"/>
  <c r="AR233" i="11" s="1"/>
  <c r="AR236" i="11" s="1"/>
  <c r="AI63" i="11"/>
  <c r="AI61" i="11"/>
  <c r="AQ234" i="11" s="1"/>
  <c r="AQ235" i="11" s="1"/>
  <c r="AI59" i="11"/>
  <c r="AQ233" i="11" s="1"/>
  <c r="AQ236" i="11" s="1"/>
  <c r="AI55" i="11"/>
  <c r="AI53" i="11"/>
  <c r="AP234" i="11" s="1"/>
  <c r="AP235" i="11" s="1"/>
  <c r="AI51" i="11"/>
  <c r="AP233" i="11" s="1"/>
  <c r="AP236" i="11" s="1"/>
  <c r="AI47" i="11"/>
  <c r="AI45" i="11"/>
  <c r="AO234" i="11" s="1"/>
  <c r="AO235" i="11" s="1"/>
  <c r="AI43" i="11"/>
  <c r="AO233" i="11" s="1"/>
  <c r="AO236" i="11" s="1"/>
  <c r="AI39" i="11"/>
  <c r="AI37" i="11"/>
  <c r="AN234" i="11" s="1"/>
  <c r="AN235" i="11" s="1"/>
  <c r="AI35" i="11"/>
  <c r="AN233" i="11" s="1"/>
  <c r="AN236" i="11" s="1"/>
  <c r="AI31" i="11"/>
  <c r="AI29" i="11"/>
  <c r="AM234" i="11" s="1"/>
  <c r="AM235" i="11" s="1"/>
  <c r="AI27" i="11"/>
  <c r="AM233" i="11" s="1"/>
  <c r="AM236" i="11" s="1"/>
  <c r="AI23" i="11"/>
  <c r="AI21" i="11"/>
  <c r="AL234" i="11" s="1"/>
  <c r="AL235" i="11" s="1"/>
  <c r="AI19" i="11"/>
  <c r="AL233" i="11" s="1"/>
  <c r="AL236" i="11" s="1"/>
  <c r="AI15" i="11"/>
  <c r="AI11" i="11"/>
  <c r="AK233" i="11" s="1"/>
  <c r="AK236" i="11" s="1"/>
  <c r="AI5" i="11"/>
  <c r="AJ234" i="11" s="1"/>
  <c r="AJ235" i="11" s="1"/>
  <c r="AI3" i="11"/>
  <c r="Y196" i="11" l="1"/>
  <c r="J197" i="11" s="1"/>
  <c r="Y194" i="11"/>
  <c r="J194" i="11" s="1"/>
  <c r="AJ233" i="11"/>
  <c r="AJ236" i="11" s="1"/>
  <c r="Y195" i="11"/>
  <c r="K194" i="11" s="1"/>
  <c r="C12" i="11" l="1"/>
  <c r="B12" i="11" s="1"/>
  <c r="AK212" i="11" s="1"/>
  <c r="C13" i="11"/>
  <c r="B13" i="11" s="1"/>
  <c r="AK213" i="11" s="1"/>
  <c r="C14" i="11"/>
  <c r="B14" i="11" s="1"/>
  <c r="AK214" i="11" s="1"/>
  <c r="C15" i="11"/>
  <c r="B15" i="11" s="1"/>
  <c r="AK215" i="11" s="1"/>
  <c r="C7" i="11"/>
  <c r="B7" i="11" s="1"/>
  <c r="AJ215" i="11" s="1"/>
  <c r="AS187" i="11"/>
  <c r="AR189" i="11"/>
  <c r="AR188" i="11"/>
  <c r="AR187" i="11"/>
  <c r="AQ189" i="11"/>
  <c r="AQ188" i="11"/>
  <c r="AQ187" i="11"/>
  <c r="AP189" i="11"/>
  <c r="AP188" i="11"/>
  <c r="AP187" i="11"/>
  <c r="AO189" i="11"/>
  <c r="AO188" i="11"/>
  <c r="AO187" i="11"/>
  <c r="AN189" i="11"/>
  <c r="AN188" i="11"/>
  <c r="AN187" i="11"/>
  <c r="AM189" i="11"/>
  <c r="AM188" i="11"/>
  <c r="AM187" i="11"/>
  <c r="AL189" i="11"/>
  <c r="AL188" i="11"/>
  <c r="AL187" i="11"/>
  <c r="AK189" i="11"/>
  <c r="AK188" i="11"/>
  <c r="AK187" i="11"/>
  <c r="AS189" i="11"/>
  <c r="AS188" i="11"/>
  <c r="AJ189" i="11"/>
  <c r="AJ188" i="11"/>
  <c r="AJ187" i="11"/>
  <c r="AS199" i="11"/>
  <c r="AS198" i="11"/>
  <c r="AS197" i="11"/>
  <c r="AS196" i="11"/>
  <c r="AS195" i="11"/>
  <c r="AR199" i="11"/>
  <c r="AR198" i="11"/>
  <c r="AR197" i="11"/>
  <c r="AR196" i="11"/>
  <c r="AR195" i="11"/>
  <c r="AP199" i="11"/>
  <c r="AP198" i="11"/>
  <c r="AP197" i="11"/>
  <c r="AP196" i="11"/>
  <c r="AP195" i="11"/>
  <c r="AQ199" i="11"/>
  <c r="AQ198" i="11"/>
  <c r="AQ197" i="11"/>
  <c r="AQ196" i="11"/>
  <c r="AQ195" i="11"/>
  <c r="AO199" i="11"/>
  <c r="AO198" i="11"/>
  <c r="AO197" i="11"/>
  <c r="AO196" i="11"/>
  <c r="AO195" i="11"/>
  <c r="AN199" i="11"/>
  <c r="AN198" i="11"/>
  <c r="AN197" i="11"/>
  <c r="AN196" i="11"/>
  <c r="AN195" i="11"/>
  <c r="AM199" i="11"/>
  <c r="AM198" i="11"/>
  <c r="AM197" i="11"/>
  <c r="AM196" i="11"/>
  <c r="AM195" i="11"/>
  <c r="AL199" i="11"/>
  <c r="AL198" i="11"/>
  <c r="AL197" i="11"/>
  <c r="AL196" i="11"/>
  <c r="AL195" i="11"/>
  <c r="AK199" i="11"/>
  <c r="AK198" i="11"/>
  <c r="AK197" i="11"/>
  <c r="AK196" i="11"/>
  <c r="AK195" i="11"/>
  <c r="AJ199" i="11"/>
  <c r="AJ198" i="11"/>
  <c r="AJ197" i="11"/>
  <c r="AJ196" i="11"/>
  <c r="AJ195" i="11"/>
  <c r="G5" i="11"/>
  <c r="F5" i="11" s="1"/>
  <c r="AJ206" i="11" s="1"/>
  <c r="G4" i="11"/>
  <c r="F4" i="11" s="1"/>
  <c r="AJ205" i="11" s="1"/>
  <c r="G3" i="11"/>
  <c r="F3" i="11" s="1"/>
  <c r="AJ204" i="11" s="1"/>
  <c r="C3" i="11"/>
  <c r="B3" i="11" s="1"/>
  <c r="AJ211" i="11" s="1"/>
  <c r="C4" i="11"/>
  <c r="B4" i="11" s="1"/>
  <c r="AJ212" i="11" s="1"/>
  <c r="V4" i="11"/>
  <c r="U4" i="11" s="1"/>
  <c r="AA4" i="11"/>
  <c r="Z4" i="11" s="1"/>
  <c r="AJ207" i="11" l="1"/>
  <c r="V12" i="11"/>
  <c r="U12" i="11" s="1"/>
  <c r="V13" i="11"/>
  <c r="U13" i="11" s="1"/>
  <c r="V14" i="11"/>
  <c r="U14" i="11" s="1"/>
  <c r="V15" i="11"/>
  <c r="U15" i="11" s="1"/>
  <c r="AF76" i="11"/>
  <c r="AE76" i="11" s="1"/>
  <c r="AF77" i="11"/>
  <c r="AE77" i="11" s="1"/>
  <c r="AF78" i="11"/>
  <c r="AE78" i="11" s="1"/>
  <c r="AF79" i="11"/>
  <c r="AE79" i="11" s="1"/>
  <c r="AF68" i="11"/>
  <c r="AE68" i="11" s="1"/>
  <c r="AF69" i="11"/>
  <c r="AE69" i="11" s="1"/>
  <c r="AF70" i="11"/>
  <c r="AE70" i="11" s="1"/>
  <c r="AF71" i="11"/>
  <c r="AE71" i="11" s="1"/>
  <c r="AF60" i="11"/>
  <c r="AE60" i="11" s="1"/>
  <c r="AF61" i="11"/>
  <c r="AE61" i="11" s="1"/>
  <c r="AF62" i="11"/>
  <c r="AE62" i="11" s="1"/>
  <c r="AF63" i="11"/>
  <c r="AE63" i="11" s="1"/>
  <c r="AF52" i="11"/>
  <c r="AE52" i="11" s="1"/>
  <c r="AF53" i="11"/>
  <c r="AE53" i="11" s="1"/>
  <c r="AF54" i="11"/>
  <c r="AE54" i="11" s="1"/>
  <c r="AF55" i="11"/>
  <c r="AE55" i="11" s="1"/>
  <c r="AF44" i="11"/>
  <c r="AE44" i="11" s="1"/>
  <c r="AF45" i="11"/>
  <c r="AE45" i="11" s="1"/>
  <c r="AF46" i="11"/>
  <c r="AE46" i="11" s="1"/>
  <c r="AF47" i="11"/>
  <c r="AE47" i="11" s="1"/>
  <c r="AF36" i="11"/>
  <c r="AE36" i="11" s="1"/>
  <c r="AF37" i="11"/>
  <c r="AE37" i="11" s="1"/>
  <c r="AF38" i="11"/>
  <c r="AE38" i="11" s="1"/>
  <c r="AF39" i="11"/>
  <c r="AE39" i="11" s="1"/>
  <c r="AF28" i="11"/>
  <c r="AE28" i="11" s="1"/>
  <c r="AF29" i="11"/>
  <c r="AE29" i="11" s="1"/>
  <c r="AF30" i="11"/>
  <c r="AE30" i="11" s="1"/>
  <c r="AF31" i="11"/>
  <c r="AE31" i="11" s="1"/>
  <c r="AF20" i="11"/>
  <c r="AE20" i="11" s="1"/>
  <c r="AF21" i="11"/>
  <c r="AE21" i="11" s="1"/>
  <c r="AF22" i="11"/>
  <c r="AE22" i="11" s="1"/>
  <c r="AF23" i="11"/>
  <c r="AE23" i="11" s="1"/>
  <c r="AF12" i="11"/>
  <c r="AE12" i="11" s="1"/>
  <c r="AF13" i="11"/>
  <c r="AE13" i="11" s="1"/>
  <c r="AF14" i="11"/>
  <c r="AE14" i="11" s="1"/>
  <c r="AF15" i="11"/>
  <c r="AE15" i="11" s="1"/>
  <c r="AF75" i="11"/>
  <c r="AE75" i="11" s="1"/>
  <c r="AF67" i="11"/>
  <c r="AE67" i="11" s="1"/>
  <c r="AF59" i="11"/>
  <c r="AE59" i="11" s="1"/>
  <c r="AF51" i="11"/>
  <c r="AE51" i="11" s="1"/>
  <c r="AF43" i="11"/>
  <c r="AE43" i="11" s="1"/>
  <c r="AF35" i="11"/>
  <c r="AE35" i="11" s="1"/>
  <c r="AF27" i="11"/>
  <c r="AE27" i="11" s="1"/>
  <c r="AF19" i="11"/>
  <c r="AE19" i="11" s="1"/>
  <c r="AF11" i="11"/>
  <c r="AE11" i="11" s="1"/>
  <c r="AF4" i="11"/>
  <c r="AE4" i="11" s="1"/>
  <c r="AF5" i="11"/>
  <c r="AE5" i="11" s="1"/>
  <c r="AF6" i="11"/>
  <c r="AF7" i="11"/>
  <c r="AF3" i="11"/>
  <c r="AE3" i="11" s="1"/>
  <c r="AA76" i="11"/>
  <c r="Z76" i="11" s="1"/>
  <c r="AA77" i="11"/>
  <c r="Z77" i="11" s="1"/>
  <c r="AA78" i="11"/>
  <c r="Z78" i="11" s="1"/>
  <c r="AA79" i="11"/>
  <c r="Z79" i="11" s="1"/>
  <c r="AA68" i="11"/>
  <c r="Z68" i="11" s="1"/>
  <c r="AA69" i="11"/>
  <c r="Z69" i="11" s="1"/>
  <c r="AA70" i="11"/>
  <c r="Z70" i="11" s="1"/>
  <c r="AA71" i="11"/>
  <c r="Z71" i="11" s="1"/>
  <c r="AA60" i="11"/>
  <c r="Z60" i="11" s="1"/>
  <c r="AA61" i="11"/>
  <c r="Z61" i="11" s="1"/>
  <c r="AA62" i="11"/>
  <c r="Z62" i="11" s="1"/>
  <c r="AA63" i="11"/>
  <c r="Z63" i="11" s="1"/>
  <c r="AA52" i="11"/>
  <c r="Z52" i="11" s="1"/>
  <c r="AA53" i="11"/>
  <c r="Z53" i="11" s="1"/>
  <c r="AA54" i="11"/>
  <c r="Z54" i="11" s="1"/>
  <c r="AA55" i="11"/>
  <c r="Z55" i="11" s="1"/>
  <c r="AA44" i="11"/>
  <c r="Z44" i="11" s="1"/>
  <c r="AA45" i="11"/>
  <c r="Z45" i="11" s="1"/>
  <c r="AA46" i="11"/>
  <c r="Z46" i="11" s="1"/>
  <c r="AA47" i="11"/>
  <c r="Z47" i="11" s="1"/>
  <c r="AA36" i="11"/>
  <c r="Z36" i="11" s="1"/>
  <c r="AA37" i="11"/>
  <c r="Z37" i="11" s="1"/>
  <c r="AA38" i="11"/>
  <c r="Z38" i="11" s="1"/>
  <c r="AA39" i="11"/>
  <c r="Z39" i="11" s="1"/>
  <c r="AA28" i="11"/>
  <c r="Z28" i="11" s="1"/>
  <c r="AA29" i="11"/>
  <c r="Z29" i="11" s="1"/>
  <c r="AA30" i="11"/>
  <c r="Z30" i="11" s="1"/>
  <c r="AA31" i="11"/>
  <c r="Z31" i="11" s="1"/>
  <c r="AA20" i="11"/>
  <c r="Z20" i="11" s="1"/>
  <c r="AA21" i="11"/>
  <c r="Z21" i="11" s="1"/>
  <c r="AA22" i="11"/>
  <c r="Z22" i="11" s="1"/>
  <c r="AA23" i="11"/>
  <c r="Z23" i="11" s="1"/>
  <c r="AA12" i="11"/>
  <c r="Z12" i="11" s="1"/>
  <c r="AA13" i="11"/>
  <c r="Z13" i="11" s="1"/>
  <c r="AA14" i="11"/>
  <c r="Z14" i="11" s="1"/>
  <c r="AA15" i="11"/>
  <c r="Z15" i="11" s="1"/>
  <c r="AA75" i="11"/>
  <c r="Z75" i="11" s="1"/>
  <c r="AA67" i="11"/>
  <c r="Z67" i="11" s="1"/>
  <c r="AA59" i="11"/>
  <c r="Z59" i="11" s="1"/>
  <c r="AA51" i="11"/>
  <c r="Z51" i="11" s="1"/>
  <c r="AA43" i="11"/>
  <c r="Z43" i="11" s="1"/>
  <c r="AA35" i="11"/>
  <c r="Z35" i="11" s="1"/>
  <c r="AA27" i="11"/>
  <c r="Z27" i="11" s="1"/>
  <c r="AA19" i="11"/>
  <c r="Z19" i="11" s="1"/>
  <c r="AA11" i="11"/>
  <c r="Z11" i="11" s="1"/>
  <c r="AA5" i="11"/>
  <c r="Z5" i="11" s="1"/>
  <c r="AA6" i="11"/>
  <c r="Z6" i="11" s="1"/>
  <c r="AA7" i="11"/>
  <c r="AA3" i="11"/>
  <c r="V76" i="11"/>
  <c r="U76" i="11" s="1"/>
  <c r="V77" i="11"/>
  <c r="U77" i="11" s="1"/>
  <c r="V78" i="11"/>
  <c r="U78" i="11" s="1"/>
  <c r="V79" i="11"/>
  <c r="U79" i="11" s="1"/>
  <c r="V68" i="11"/>
  <c r="U68" i="11" s="1"/>
  <c r="V69" i="11"/>
  <c r="U69" i="11" s="1"/>
  <c r="V70" i="11"/>
  <c r="U70" i="11" s="1"/>
  <c r="V71" i="11"/>
  <c r="U71" i="11" s="1"/>
  <c r="V60" i="11"/>
  <c r="V61" i="11"/>
  <c r="U61" i="11" s="1"/>
  <c r="V62" i="11"/>
  <c r="U62" i="11" s="1"/>
  <c r="V63" i="11"/>
  <c r="U63" i="11" s="1"/>
  <c r="V52" i="11"/>
  <c r="U52" i="11" s="1"/>
  <c r="V53" i="11"/>
  <c r="U53" i="11" s="1"/>
  <c r="V54" i="11"/>
  <c r="U54" i="11" s="1"/>
  <c r="V55" i="11"/>
  <c r="U55" i="11" s="1"/>
  <c r="V44" i="11"/>
  <c r="U44" i="11" s="1"/>
  <c r="V45" i="11"/>
  <c r="U45" i="11" s="1"/>
  <c r="V46" i="11"/>
  <c r="U46" i="11" s="1"/>
  <c r="V47" i="11"/>
  <c r="U47" i="11" s="1"/>
  <c r="V36" i="11"/>
  <c r="U36" i="11" s="1"/>
  <c r="V37" i="11"/>
  <c r="U37" i="11" s="1"/>
  <c r="V38" i="11"/>
  <c r="U38" i="11" s="1"/>
  <c r="V39" i="11"/>
  <c r="U39" i="11" s="1"/>
  <c r="V28" i="11"/>
  <c r="U28" i="11" s="1"/>
  <c r="V29" i="11"/>
  <c r="U29" i="11" s="1"/>
  <c r="V30" i="11"/>
  <c r="U30" i="11" s="1"/>
  <c r="V31" i="11"/>
  <c r="U31" i="11" s="1"/>
  <c r="V20" i="11"/>
  <c r="U20" i="11" s="1"/>
  <c r="V21" i="11"/>
  <c r="U21" i="11" s="1"/>
  <c r="V22" i="11"/>
  <c r="U22" i="11" s="1"/>
  <c r="V23" i="11"/>
  <c r="U23" i="11" s="1"/>
  <c r="V75" i="11"/>
  <c r="U75" i="11" s="1"/>
  <c r="V67" i="11"/>
  <c r="U67" i="11" s="1"/>
  <c r="V59" i="11"/>
  <c r="U59" i="11" s="1"/>
  <c r="V51" i="11"/>
  <c r="U51" i="11" s="1"/>
  <c r="V43" i="11"/>
  <c r="U43" i="11" s="1"/>
  <c r="V35" i="11"/>
  <c r="U35" i="11" s="1"/>
  <c r="V27" i="11"/>
  <c r="U27" i="11" s="1"/>
  <c r="V19" i="11"/>
  <c r="U19" i="11" s="1"/>
  <c r="V11" i="11"/>
  <c r="U11" i="11" s="1"/>
  <c r="V5" i="11"/>
  <c r="U5" i="11" s="1"/>
  <c r="V6" i="11"/>
  <c r="V7" i="11"/>
  <c r="V3" i="11"/>
  <c r="U3" i="11" s="1"/>
  <c r="G76" i="11"/>
  <c r="F76" i="11" s="1"/>
  <c r="AS205" i="11" s="1"/>
  <c r="G77" i="11"/>
  <c r="F77" i="11" s="1"/>
  <c r="AS206" i="11" s="1"/>
  <c r="G68" i="11"/>
  <c r="F68" i="11" s="1"/>
  <c r="AR205" i="11" s="1"/>
  <c r="G69" i="11"/>
  <c r="F69" i="11" s="1"/>
  <c r="G60" i="11"/>
  <c r="F60" i="11" s="1"/>
  <c r="AQ205" i="11" s="1"/>
  <c r="G61" i="11"/>
  <c r="F61" i="11" s="1"/>
  <c r="AQ206" i="11" s="1"/>
  <c r="G52" i="11"/>
  <c r="F52" i="11" s="1"/>
  <c r="G53" i="11"/>
  <c r="F53" i="11" s="1"/>
  <c r="AP206" i="11" s="1"/>
  <c r="G44" i="11"/>
  <c r="F44" i="11" s="1"/>
  <c r="AO205" i="11" s="1"/>
  <c r="G45" i="11"/>
  <c r="F45" i="11" s="1"/>
  <c r="AO206" i="11" s="1"/>
  <c r="G36" i="11"/>
  <c r="F36" i="11" s="1"/>
  <c r="AN205" i="11" s="1"/>
  <c r="G37" i="11"/>
  <c r="F37" i="11" s="1"/>
  <c r="AN206" i="11" s="1"/>
  <c r="G28" i="11"/>
  <c r="F28" i="11" s="1"/>
  <c r="G29" i="11"/>
  <c r="F29" i="11" s="1"/>
  <c r="AM206" i="11" s="1"/>
  <c r="G20" i="11"/>
  <c r="F20" i="11" s="1"/>
  <c r="AL205" i="11" s="1"/>
  <c r="G21" i="11"/>
  <c r="F21" i="11" s="1"/>
  <c r="AL206" i="11" s="1"/>
  <c r="G12" i="11"/>
  <c r="F12" i="11" s="1"/>
  <c r="G13" i="11"/>
  <c r="F13" i="11" s="1"/>
  <c r="AK206" i="11" s="1"/>
  <c r="G75" i="11"/>
  <c r="F75" i="11" s="1"/>
  <c r="AS204" i="11" s="1"/>
  <c r="G67" i="11"/>
  <c r="F67" i="11" s="1"/>
  <c r="AR204" i="11" s="1"/>
  <c r="G59" i="11"/>
  <c r="F59" i="11" s="1"/>
  <c r="G51" i="11"/>
  <c r="F51" i="11" s="1"/>
  <c r="AP204" i="11" s="1"/>
  <c r="G43" i="11"/>
  <c r="F43" i="11" s="1"/>
  <c r="AO204" i="11" s="1"/>
  <c r="G35" i="11"/>
  <c r="F35" i="11" s="1"/>
  <c r="AN204" i="11" s="1"/>
  <c r="G27" i="11"/>
  <c r="F27" i="11" s="1"/>
  <c r="AM204" i="11" s="1"/>
  <c r="G19" i="11"/>
  <c r="F19" i="11" s="1"/>
  <c r="G11" i="11"/>
  <c r="F11" i="11" s="1"/>
  <c r="AK204" i="11" s="1"/>
  <c r="C76" i="11"/>
  <c r="B76" i="11" s="1"/>
  <c r="AS212" i="11" s="1"/>
  <c r="C77" i="11"/>
  <c r="B77" i="11" s="1"/>
  <c r="AS213" i="11" s="1"/>
  <c r="C78" i="11"/>
  <c r="B78" i="11" s="1"/>
  <c r="AS214" i="11" s="1"/>
  <c r="C79" i="11"/>
  <c r="B79" i="11" s="1"/>
  <c r="AS215" i="11" s="1"/>
  <c r="C68" i="11"/>
  <c r="B68" i="11" s="1"/>
  <c r="AR212" i="11" s="1"/>
  <c r="C69" i="11"/>
  <c r="B69" i="11" s="1"/>
  <c r="AR213" i="11" s="1"/>
  <c r="C70" i="11"/>
  <c r="B70" i="11" s="1"/>
  <c r="AR214" i="11" s="1"/>
  <c r="C71" i="11"/>
  <c r="B71" i="11" s="1"/>
  <c r="AR215" i="11" s="1"/>
  <c r="C60" i="11"/>
  <c r="B60" i="11" s="1"/>
  <c r="AQ212" i="11" s="1"/>
  <c r="C61" i="11"/>
  <c r="B61" i="11" s="1"/>
  <c r="AQ213" i="11" s="1"/>
  <c r="C62" i="11"/>
  <c r="B62" i="11" s="1"/>
  <c r="AQ214" i="11" s="1"/>
  <c r="C63" i="11"/>
  <c r="B63" i="11" s="1"/>
  <c r="AQ215" i="11" s="1"/>
  <c r="C52" i="11"/>
  <c r="B52" i="11" s="1"/>
  <c r="AP212" i="11" s="1"/>
  <c r="C53" i="11"/>
  <c r="B53" i="11" s="1"/>
  <c r="AP213" i="11" s="1"/>
  <c r="C54" i="11"/>
  <c r="B54" i="11" s="1"/>
  <c r="AP214" i="11" s="1"/>
  <c r="C55" i="11"/>
  <c r="B55" i="11" s="1"/>
  <c r="AP215" i="11" s="1"/>
  <c r="C44" i="11"/>
  <c r="B44" i="11" s="1"/>
  <c r="AO212" i="11" s="1"/>
  <c r="C45" i="11"/>
  <c r="B45" i="11" s="1"/>
  <c r="AO213" i="11" s="1"/>
  <c r="C46" i="11"/>
  <c r="B46" i="11" s="1"/>
  <c r="AO214" i="11" s="1"/>
  <c r="C47" i="11"/>
  <c r="B47" i="11" s="1"/>
  <c r="AO215" i="11" s="1"/>
  <c r="C36" i="11"/>
  <c r="B36" i="11" s="1"/>
  <c r="AN212" i="11" s="1"/>
  <c r="C37" i="11"/>
  <c r="B37" i="11" s="1"/>
  <c r="AN213" i="11" s="1"/>
  <c r="C38" i="11"/>
  <c r="B38" i="11" s="1"/>
  <c r="AN214" i="11" s="1"/>
  <c r="C39" i="11"/>
  <c r="B39" i="11" s="1"/>
  <c r="AN215" i="11" s="1"/>
  <c r="C28" i="11"/>
  <c r="B28" i="11" s="1"/>
  <c r="AM212" i="11" s="1"/>
  <c r="C29" i="11"/>
  <c r="B29" i="11" s="1"/>
  <c r="AM213" i="11" s="1"/>
  <c r="C30" i="11"/>
  <c r="B30" i="11" s="1"/>
  <c r="AM214" i="11" s="1"/>
  <c r="C31" i="11"/>
  <c r="B31" i="11" s="1"/>
  <c r="AM215" i="11" s="1"/>
  <c r="C20" i="11"/>
  <c r="B20" i="11" s="1"/>
  <c r="AL212" i="11" s="1"/>
  <c r="C21" i="11"/>
  <c r="B21" i="11" s="1"/>
  <c r="AL213" i="11" s="1"/>
  <c r="C22" i="11"/>
  <c r="B22" i="11" s="1"/>
  <c r="AL214" i="11" s="1"/>
  <c r="C23" i="11"/>
  <c r="B23" i="11" s="1"/>
  <c r="AL215" i="11" s="1"/>
  <c r="C75" i="11"/>
  <c r="B75" i="11" s="1"/>
  <c r="AS211" i="11" s="1"/>
  <c r="C67" i="11"/>
  <c r="B67" i="11" s="1"/>
  <c r="AR211" i="11" s="1"/>
  <c r="C59" i="11"/>
  <c r="B59" i="11" s="1"/>
  <c r="AQ211" i="11" s="1"/>
  <c r="C51" i="11"/>
  <c r="B51" i="11" s="1"/>
  <c r="AP211" i="11" s="1"/>
  <c r="C43" i="11"/>
  <c r="B43" i="11" s="1"/>
  <c r="AO211" i="11" s="1"/>
  <c r="C35" i="11"/>
  <c r="B35" i="11" s="1"/>
  <c r="AN211" i="11" s="1"/>
  <c r="C27" i="11"/>
  <c r="B27" i="11" s="1"/>
  <c r="AM211" i="11" s="1"/>
  <c r="C19" i="11"/>
  <c r="B19" i="11" s="1"/>
  <c r="AL211" i="11" s="1"/>
  <c r="C11" i="11"/>
  <c r="B11" i="11" s="1"/>
  <c r="AK211" i="11" s="1"/>
  <c r="C5" i="11"/>
  <c r="C6" i="11"/>
  <c r="C187" i="11" l="1"/>
  <c r="B187" i="11" s="1"/>
  <c r="V188" i="11"/>
  <c r="U188" i="11" s="1"/>
  <c r="AF187" i="11"/>
  <c r="AE187" i="11" s="1"/>
  <c r="C190" i="11"/>
  <c r="B190" i="11" s="1"/>
  <c r="AO207" i="11"/>
  <c r="AS207" i="11"/>
  <c r="AP205" i="11"/>
  <c r="AP207" i="11" s="1"/>
  <c r="AL204" i="11"/>
  <c r="AL207" i="11" s="1"/>
  <c r="AQ204" i="11"/>
  <c r="AQ207" i="11" s="1"/>
  <c r="AK205" i="11"/>
  <c r="AK207" i="11" s="1"/>
  <c r="AM205" i="11"/>
  <c r="AM207" i="11" s="1"/>
  <c r="AR206" i="11"/>
  <c r="AR207" i="11" s="1"/>
  <c r="AN207" i="11"/>
  <c r="G187" i="11"/>
  <c r="F187" i="11" s="1"/>
  <c r="G188" i="11"/>
  <c r="F188" i="11" s="1"/>
  <c r="G186" i="11"/>
  <c r="F186" i="11" s="1"/>
  <c r="C186" i="11"/>
  <c r="B186" i="11" s="1"/>
  <c r="AF186" i="11"/>
  <c r="AE186" i="11" s="1"/>
  <c r="AA188" i="11"/>
  <c r="Z188" i="11" s="1"/>
  <c r="AA187" i="11"/>
  <c r="Z187" i="11" s="1"/>
  <c r="C189" i="11"/>
  <c r="B189" i="11" s="1"/>
  <c r="B6" i="11"/>
  <c r="AJ214" i="11" s="1"/>
  <c r="C188" i="11"/>
  <c r="B188" i="11" s="1"/>
  <c r="B5" i="11"/>
  <c r="AJ213" i="11" s="1"/>
  <c r="AF188" i="11"/>
  <c r="AE188" i="11" s="1"/>
  <c r="AF189" i="11"/>
  <c r="AE189" i="11" s="1"/>
  <c r="AE6" i="11"/>
  <c r="AF190" i="11"/>
  <c r="AE190" i="11" s="1"/>
  <c r="AE7" i="11"/>
  <c r="AA189" i="11"/>
  <c r="Z189" i="11" s="1"/>
  <c r="AA186" i="11"/>
  <c r="Z186" i="11" s="1"/>
  <c r="Z3" i="11"/>
  <c r="AA190" i="11"/>
  <c r="Z190" i="11" s="1"/>
  <c r="Z7" i="11"/>
  <c r="V190" i="11"/>
  <c r="U190" i="11" s="1"/>
  <c r="U7" i="11"/>
  <c r="V189" i="11"/>
  <c r="U189" i="11" s="1"/>
  <c r="U6" i="11"/>
  <c r="U72" i="11"/>
  <c r="AR220" i="11" s="1"/>
  <c r="V187" i="11"/>
  <c r="U187" i="11" s="1"/>
  <c r="U60" i="11"/>
  <c r="V186" i="11"/>
  <c r="U186" i="11" s="1"/>
  <c r="J186" i="11"/>
  <c r="J190" i="11"/>
  <c r="J189" i="11"/>
  <c r="J188" i="11"/>
  <c r="J187" i="11"/>
  <c r="O188" i="11"/>
  <c r="O187" i="11"/>
  <c r="O62" i="11"/>
  <c r="AQ190" i="11" s="1"/>
  <c r="O30" i="11"/>
  <c r="AM190" i="11" s="1"/>
  <c r="O14" i="11" l="1"/>
  <c r="O46" i="11"/>
  <c r="O70" i="11"/>
  <c r="AE56" i="11"/>
  <c r="AE48" i="11"/>
  <c r="AE40" i="11"/>
  <c r="O54" i="11"/>
  <c r="F78" i="11"/>
  <c r="F22" i="11"/>
  <c r="F14" i="11"/>
  <c r="P60" i="11"/>
  <c r="P61" i="11"/>
  <c r="P59" i="11"/>
  <c r="P29" i="11"/>
  <c r="P28" i="11"/>
  <c r="P27" i="11"/>
  <c r="J191" i="11"/>
  <c r="G196" i="11" s="1"/>
  <c r="AE16" i="11"/>
  <c r="AE24" i="11"/>
  <c r="AE72" i="11"/>
  <c r="AE80" i="11"/>
  <c r="J24" i="11"/>
  <c r="AL200" i="11" s="1"/>
  <c r="B40" i="11"/>
  <c r="AN216" i="11" s="1"/>
  <c r="F46" i="11"/>
  <c r="O22" i="11"/>
  <c r="AL190" i="11" s="1"/>
  <c r="J32" i="11"/>
  <c r="AM200" i="11" s="1"/>
  <c r="J40" i="11"/>
  <c r="AN200" i="11" s="1"/>
  <c r="J64" i="11"/>
  <c r="AQ200" i="11" s="1"/>
  <c r="F62" i="11"/>
  <c r="J8" i="11"/>
  <c r="AJ200" i="11" s="1"/>
  <c r="U16" i="11"/>
  <c r="U32" i="11"/>
  <c r="U40" i="11"/>
  <c r="V40" i="11" s="1"/>
  <c r="U56" i="11"/>
  <c r="U64" i="11"/>
  <c r="U80" i="11"/>
  <c r="O78" i="11"/>
  <c r="AS190" i="11" s="1"/>
  <c r="Z24" i="11"/>
  <c r="Z32" i="11"/>
  <c r="Z48" i="11"/>
  <c r="Z56" i="11"/>
  <c r="Z72" i="11"/>
  <c r="Z80" i="11"/>
  <c r="J16" i="11"/>
  <c r="AK200" i="11" s="1"/>
  <c r="Z16" i="11"/>
  <c r="U24" i="11"/>
  <c r="B48" i="11"/>
  <c r="AO216" i="11" s="1"/>
  <c r="O6" i="11"/>
  <c r="AJ190" i="11" s="1"/>
  <c r="O186" i="11"/>
  <c r="O189" i="11" s="1"/>
  <c r="G197" i="11" s="1"/>
  <c r="B56" i="11"/>
  <c r="AP216" i="11" s="1"/>
  <c r="Z64" i="11"/>
  <c r="AE32" i="11"/>
  <c r="AF32" i="11" s="1"/>
  <c r="Z40" i="11"/>
  <c r="U48" i="11"/>
  <c r="AE64" i="11"/>
  <c r="J48" i="11"/>
  <c r="AO200" i="11" s="1"/>
  <c r="J80" i="11"/>
  <c r="AS200" i="11" s="1"/>
  <c r="AE191" i="11"/>
  <c r="Z191" i="11"/>
  <c r="U191" i="11"/>
  <c r="F189" i="11"/>
  <c r="G195" i="11" s="1"/>
  <c r="F70" i="11"/>
  <c r="F54" i="11"/>
  <c r="F38" i="11"/>
  <c r="F30" i="11"/>
  <c r="B72" i="11"/>
  <c r="AR216" i="11" s="1"/>
  <c r="B64" i="11"/>
  <c r="AQ216" i="11" s="1"/>
  <c r="B32" i="11"/>
  <c r="AM216" i="11" s="1"/>
  <c r="B16" i="11"/>
  <c r="AK216" i="11" s="1"/>
  <c r="B80" i="11"/>
  <c r="AS216" i="11" s="1"/>
  <c r="B24" i="11"/>
  <c r="AL216" i="11" s="1"/>
  <c r="B191" i="11"/>
  <c r="G194" i="11" s="1"/>
  <c r="J72" i="11"/>
  <c r="AR200" i="11" s="1"/>
  <c r="J56" i="11"/>
  <c r="AP200" i="11" s="1"/>
  <c r="O38" i="11"/>
  <c r="AN190" i="11" s="1"/>
  <c r="B8" i="11"/>
  <c r="AJ216" i="11" s="1"/>
  <c r="AE8" i="11"/>
  <c r="F6" i="11"/>
  <c r="U8" i="11"/>
  <c r="Z8" i="11"/>
  <c r="V8" i="11" l="1"/>
  <c r="AJ220" i="11"/>
  <c r="AA80" i="11"/>
  <c r="AS221" i="11"/>
  <c r="V64" i="11"/>
  <c r="AQ220" i="11"/>
  <c r="P53" i="11"/>
  <c r="AP190" i="11"/>
  <c r="P68" i="11"/>
  <c r="AR190" i="11"/>
  <c r="V48" i="11"/>
  <c r="AO220" i="11"/>
  <c r="AA72" i="11"/>
  <c r="AR221" i="11"/>
  <c r="V56" i="11"/>
  <c r="AP220" i="11"/>
  <c r="AF40" i="11"/>
  <c r="AN222" i="11"/>
  <c r="P45" i="11"/>
  <c r="AO190" i="11"/>
  <c r="AF64" i="11"/>
  <c r="AQ222" i="11"/>
  <c r="AA64" i="11"/>
  <c r="AQ221" i="11"/>
  <c r="AA32" i="11"/>
  <c r="AM222" i="11"/>
  <c r="AM221" i="11"/>
  <c r="AF8" i="11"/>
  <c r="AJ222" i="11"/>
  <c r="AA40" i="11"/>
  <c r="AN221" i="11"/>
  <c r="AN220" i="11"/>
  <c r="AA56" i="11"/>
  <c r="AP221" i="11"/>
  <c r="AF80" i="11"/>
  <c r="AS222" i="11"/>
  <c r="AF48" i="11"/>
  <c r="AO222" i="11"/>
  <c r="P11" i="11"/>
  <c r="AK190" i="11"/>
  <c r="AA8" i="11"/>
  <c r="AJ221" i="11"/>
  <c r="AA48" i="11"/>
  <c r="AO221" i="11"/>
  <c r="V80" i="11"/>
  <c r="AS220" i="11"/>
  <c r="V32" i="11"/>
  <c r="AM220" i="11"/>
  <c r="AF72" i="11"/>
  <c r="AR222" i="11"/>
  <c r="AF56" i="11"/>
  <c r="AP222" i="11"/>
  <c r="AF24" i="11"/>
  <c r="AL222" i="11"/>
  <c r="AF16" i="11"/>
  <c r="AK222" i="11"/>
  <c r="AA24" i="11"/>
  <c r="AL221" i="11"/>
  <c r="AA16" i="11"/>
  <c r="AK221" i="11"/>
  <c r="V24" i="11"/>
  <c r="AL220" i="11"/>
  <c r="AL223" i="11" s="1"/>
  <c r="V16" i="11"/>
  <c r="AK220" i="11"/>
  <c r="AK223" i="11" s="1"/>
  <c r="P69" i="11"/>
  <c r="P43" i="11"/>
  <c r="P44" i="11"/>
  <c r="P12" i="11"/>
  <c r="P67" i="11"/>
  <c r="P13" i="11"/>
  <c r="AF191" i="11"/>
  <c r="T196" i="11"/>
  <c r="AA191" i="11"/>
  <c r="T195" i="11"/>
  <c r="V191" i="11"/>
  <c r="T194" i="11"/>
  <c r="P51" i="11"/>
  <c r="P52" i="11"/>
  <c r="K19" i="11"/>
  <c r="K23" i="11"/>
  <c r="K20" i="11"/>
  <c r="K21" i="11"/>
  <c r="K22" i="11"/>
  <c r="K79" i="11"/>
  <c r="K76" i="11"/>
  <c r="K75" i="11"/>
  <c r="K78" i="11"/>
  <c r="K77" i="11"/>
  <c r="K30" i="11"/>
  <c r="K29" i="11"/>
  <c r="K31" i="11"/>
  <c r="K27" i="11"/>
  <c r="K28" i="11"/>
  <c r="K52" i="11"/>
  <c r="K51" i="11"/>
  <c r="K53" i="11"/>
  <c r="K55" i="11"/>
  <c r="K54" i="11"/>
  <c r="K38" i="11"/>
  <c r="K39" i="11"/>
  <c r="K37" i="11"/>
  <c r="K36" i="11"/>
  <c r="K35" i="11"/>
  <c r="K70" i="11"/>
  <c r="K71" i="11"/>
  <c r="K69" i="11"/>
  <c r="K68" i="11"/>
  <c r="K67" i="11"/>
  <c r="K5" i="11"/>
  <c r="K7" i="11"/>
  <c r="K6" i="11"/>
  <c r="K47" i="11"/>
  <c r="K44" i="11"/>
  <c r="K43" i="11"/>
  <c r="K46" i="11"/>
  <c r="K45" i="11"/>
  <c r="K15" i="11"/>
  <c r="K12" i="11"/>
  <c r="K11" i="11"/>
  <c r="K14" i="11"/>
  <c r="K13" i="11"/>
  <c r="K61" i="11"/>
  <c r="K62" i="11"/>
  <c r="K60" i="11"/>
  <c r="K59" i="11"/>
  <c r="K63" i="11"/>
  <c r="P76" i="11"/>
  <c r="P77" i="11"/>
  <c r="P75" i="11"/>
  <c r="P36" i="11"/>
  <c r="P35" i="11"/>
  <c r="P37" i="11"/>
  <c r="P20" i="11"/>
  <c r="P19" i="11"/>
  <c r="P21" i="11"/>
  <c r="P5" i="11"/>
  <c r="P3" i="11"/>
  <c r="P4" i="11"/>
  <c r="K3" i="11"/>
  <c r="K4" i="11"/>
  <c r="P188" i="11" l="1"/>
  <c r="AM223" i="11"/>
  <c r="AN223" i="11"/>
  <c r="G198" i="11"/>
  <c r="AP223" i="11"/>
  <c r="AO223" i="11"/>
  <c r="AS223" i="11"/>
  <c r="AR223" i="11"/>
  <c r="AQ223" i="11"/>
  <c r="AJ223" i="11"/>
  <c r="K186" i="11"/>
  <c r="K189" i="11"/>
  <c r="K188" i="11"/>
  <c r="P186" i="11"/>
  <c r="K187" i="11"/>
  <c r="K190" i="11"/>
  <c r="P187" i="11"/>
  <c r="V72" i="11" l="1"/>
</calcChain>
</file>

<file path=xl/comments1.xml><?xml version="1.0" encoding="utf-8"?>
<comments xmlns="http://schemas.openxmlformats.org/spreadsheetml/2006/main">
  <authors>
    <author>Caixa</author>
  </authors>
  <commentList>
    <comment ref="C19" authorId="0" shapeId="0">
      <text>
        <r>
          <rPr>
            <b/>
            <sz val="9"/>
            <color indexed="81"/>
            <rFont val="Segoe UI"/>
            <charset val="1"/>
          </rPr>
          <t>Caixa:</t>
        </r>
        <r>
          <rPr>
            <sz val="9"/>
            <color indexed="81"/>
            <rFont val="Segoe UI"/>
            <charset val="1"/>
          </rPr>
          <t xml:space="preserve">
• A equipe possui um Product Backlog visível e priorizado?
• A equipe possui o Sprint Backlog visível e atualizado?</t>
        </r>
      </text>
    </comment>
    <comment ref="C21" authorId="0" shapeId="0">
      <text>
        <r>
          <rPr>
            <b/>
            <sz val="9"/>
            <color indexed="81"/>
            <rFont val="Segoe UI"/>
            <charset val="1"/>
          </rPr>
          <t>Caixa:</t>
        </r>
        <r>
          <rPr>
            <sz val="9"/>
            <color indexed="81"/>
            <rFont val="Segoe UI"/>
            <charset val="1"/>
          </rPr>
          <t xml:space="preserve">
• Estão ocorrendo os eventos de inspeção (Reunião: Diária, Revisão e Retrospectiva)?
• É utilizado alguma forma de visualização das tarefas ou alguma forma de demonstrar o progresso do Time?
</t>
        </r>
      </text>
    </comment>
    <comment ref="C23" authorId="0" shapeId="0">
      <text>
        <r>
          <rPr>
            <b/>
            <sz val="9"/>
            <color indexed="81"/>
            <rFont val="Segoe UI"/>
            <charset val="1"/>
          </rPr>
          <t>Caixa:</t>
        </r>
        <r>
          <rPr>
            <sz val="9"/>
            <color indexed="81"/>
            <rFont val="Segoe UI"/>
            <charset val="1"/>
          </rPr>
          <t xml:space="preserve">
• Estão ocorrendo os eventos de adaptação (Reunião: Diária, Revisão e Retrospectiva)?
• Melhorias estão sendo incorporadas aos processos de desenvolvimento?
</t>
        </r>
      </text>
    </comment>
    <comment ref="C27" authorId="0" shapeId="0">
      <text>
        <r>
          <rPr>
            <b/>
            <sz val="9"/>
            <color indexed="81"/>
            <rFont val="Segoe UI"/>
            <charset val="1"/>
          </rPr>
          <t>Caixa:</t>
        </r>
        <r>
          <rPr>
            <sz val="9"/>
            <color indexed="81"/>
            <rFont val="Segoe UI"/>
            <charset val="1"/>
          </rPr>
          <t xml:space="preserve">
• Os objetivos da Sprint foram alcançados?
• O colaborador está cumprindo/desempenhando o seu papel?
• O colaborador está cumprindo os ritos/eventos?
• Cada colaborador está comprometido com a equipe?
</t>
        </r>
      </text>
    </comment>
    <comment ref="C29" authorId="0" shapeId="0">
      <text>
        <r>
          <rPr>
            <b/>
            <sz val="9"/>
            <color indexed="81"/>
            <rFont val="Segoe UI"/>
            <charset val="1"/>
          </rPr>
          <t>Caixa:</t>
        </r>
        <r>
          <rPr>
            <sz val="9"/>
            <color indexed="81"/>
            <rFont val="Segoe UI"/>
            <charset val="1"/>
          </rPr>
          <t xml:space="preserve">
• As mudanças necessárias estão sendo feitas?
• Os problemas/complexidades estão sendo resolvidos?
</t>
        </r>
      </text>
    </comment>
    <comment ref="C31" authorId="0" shapeId="0">
      <text>
        <r>
          <rPr>
            <b/>
            <sz val="9"/>
            <color indexed="81"/>
            <rFont val="Segoe UI"/>
            <charset val="1"/>
          </rPr>
          <t>Caixa:</t>
        </r>
        <r>
          <rPr>
            <sz val="9"/>
            <color indexed="81"/>
            <rFont val="Segoe UI"/>
            <charset val="1"/>
          </rPr>
          <t xml:space="preserve">
• Todos estão focados no incremento da Sprint?
• O foco no valor agregado para o negócio está sendo perseguido?
</t>
        </r>
      </text>
    </comment>
    <comment ref="C33" authorId="0" shapeId="0">
      <text>
        <r>
          <rPr>
            <b/>
            <sz val="9"/>
            <color indexed="81"/>
            <rFont val="Segoe UI"/>
            <charset val="1"/>
          </rPr>
          <t>Caixa:</t>
        </r>
        <r>
          <rPr>
            <sz val="9"/>
            <color indexed="81"/>
            <rFont val="Segoe UI"/>
            <charset val="1"/>
          </rPr>
          <t xml:space="preserve">
• Todos estão respeitando uns aos outros e seus papéis?
• Os conflitos que surgem na interação dos trabalhos são resolvidos pela equipe?
</t>
        </r>
      </text>
    </comment>
    <comment ref="C35" authorId="0" shapeId="0">
      <text>
        <r>
          <rPr>
            <b/>
            <sz val="9"/>
            <color indexed="81"/>
            <rFont val="Segoe UI"/>
            <charset val="1"/>
          </rPr>
          <t>Caixa:</t>
        </r>
        <r>
          <rPr>
            <sz val="9"/>
            <color indexed="81"/>
            <rFont val="Segoe UI"/>
            <charset val="1"/>
          </rPr>
          <t xml:space="preserve">
• Todos estão abertos a todos os trabalhos e desafios?
• Os problemas/impedimentos/dificuldades estão sendo revelados?
</t>
        </r>
      </text>
    </comment>
    <comment ref="C59" authorId="0" shapeId="0">
      <text>
        <r>
          <rPr>
            <b/>
            <sz val="9"/>
            <color indexed="81"/>
            <rFont val="Segoe UI"/>
            <charset val="1"/>
          </rPr>
          <t xml:space="preserve">PLANEJAMENTO DA SPRINT
</t>
        </r>
        <r>
          <rPr>
            <sz val="9"/>
            <color indexed="81"/>
            <rFont val="Segoe UI"/>
            <family val="2"/>
          </rPr>
          <t>É realizado o planejamento em cada Sprint?
Os itens do PB são decompostos em tarefas?
As tarefas são estimadas pelo DevTeam?
É estabelecida a Definição de Pronto (DoD)?</t>
        </r>
        <r>
          <rPr>
            <b/>
            <sz val="9"/>
            <color indexed="81"/>
            <rFont val="Segoe UI"/>
            <charset val="1"/>
          </rPr>
          <t xml:space="preserve">
</t>
        </r>
        <r>
          <rPr>
            <sz val="9"/>
            <color indexed="81"/>
            <rFont val="Segoe UI"/>
            <charset val="1"/>
          </rPr>
          <t xml:space="preserve">
</t>
        </r>
      </text>
    </comment>
    <comment ref="C60" authorId="0" shapeId="0">
      <text>
        <r>
          <rPr>
            <b/>
            <sz val="9"/>
            <color indexed="81"/>
            <rFont val="Segoe UI"/>
            <family val="2"/>
          </rPr>
          <t>SPRINT</t>
        </r>
        <r>
          <rPr>
            <sz val="9"/>
            <color indexed="81"/>
            <rFont val="Segoe UI"/>
            <charset val="1"/>
          </rPr>
          <t xml:space="preserve">
As iterações são bem definidas?
As datas de início e fim são respeitadas?
É definido o objetivo da Sprint?
A Sprint começa logo ao final da Sprint anterior?</t>
        </r>
      </text>
    </comment>
    <comment ref="C61" authorId="0" shapeId="0">
      <text>
        <r>
          <rPr>
            <b/>
            <sz val="9"/>
            <color indexed="81"/>
            <rFont val="Segoe UI"/>
            <family val="2"/>
          </rPr>
          <t xml:space="preserve">REUNIÃO DIÁRIA
</t>
        </r>
        <r>
          <rPr>
            <sz val="9"/>
            <color indexed="81"/>
            <rFont val="Segoe UI"/>
            <family val="2"/>
          </rPr>
          <t>São realizadas reuniões diárias?
Problemas ou impedimentos são informados?
O DevTeam e o SM participam?
É respeitado o Time-Box (15 min)?</t>
        </r>
        <r>
          <rPr>
            <b/>
            <sz val="9"/>
            <color indexed="81"/>
            <rFont val="Segoe UI"/>
            <family val="2"/>
          </rPr>
          <t xml:space="preserve">
</t>
        </r>
      </text>
    </comment>
    <comment ref="C62" authorId="0" shapeId="0">
      <text>
        <r>
          <rPr>
            <b/>
            <sz val="9"/>
            <color indexed="81"/>
            <rFont val="Segoe UI"/>
            <family val="2"/>
          </rPr>
          <t xml:space="preserve">REUNIÃO DE REVISÃO
</t>
        </r>
        <r>
          <rPr>
            <sz val="9"/>
            <color indexed="81"/>
            <rFont val="Segoe UI"/>
            <family val="2"/>
          </rPr>
          <t>Há uma reunião para cada iteração?
O Incremento testado é apresentado?
O PO emite o feedback?
O Time Scrum participa?</t>
        </r>
        <r>
          <rPr>
            <b/>
            <sz val="9"/>
            <color indexed="81"/>
            <rFont val="Segoe UI"/>
            <family val="2"/>
          </rPr>
          <t xml:space="preserve">
</t>
        </r>
        <r>
          <rPr>
            <sz val="9"/>
            <color indexed="81"/>
            <rFont val="Segoe UI"/>
            <family val="2"/>
          </rPr>
          <t xml:space="preserve">
</t>
        </r>
      </text>
    </comment>
    <comment ref="C63" authorId="0" shapeId="0">
      <text>
        <r>
          <rPr>
            <b/>
            <sz val="9"/>
            <color indexed="81"/>
            <rFont val="Segoe UI"/>
            <family val="2"/>
          </rPr>
          <t xml:space="preserve">REUNIÃO DE RETROSPECTIVA
</t>
        </r>
        <r>
          <rPr>
            <sz val="9"/>
            <color indexed="81"/>
            <rFont val="Segoe UI"/>
            <family val="2"/>
          </rPr>
          <t>Há uma retrospectiva ao final da Sprint?
Existem propostas de melhorias concretas?
As propostas são implementadas?
O Time Scrum participa?</t>
        </r>
        <r>
          <rPr>
            <b/>
            <sz val="9"/>
            <color indexed="81"/>
            <rFont val="Segoe UI"/>
            <family val="2"/>
          </rPr>
          <t xml:space="preserve">
</t>
        </r>
        <r>
          <rPr>
            <sz val="9"/>
            <color indexed="81"/>
            <rFont val="Segoe UI"/>
            <family val="2"/>
          </rPr>
          <t xml:space="preserve">
</t>
        </r>
      </text>
    </comment>
    <comment ref="C67" authorId="0" shapeId="0">
      <text>
        <r>
          <rPr>
            <b/>
            <sz val="9"/>
            <color indexed="81"/>
            <rFont val="Segoe UI"/>
            <family val="2"/>
          </rPr>
          <t xml:space="preserve">PRODUCT BACKLOG
</t>
        </r>
        <r>
          <rPr>
            <sz val="9"/>
            <color indexed="81"/>
            <rFont val="Segoe UI"/>
            <family val="2"/>
          </rPr>
          <t>Existe um Product Backlog?
O Backlog é priorizado pelo valor de negócio?
É realizado o refinamento das histórias periodicamente?
É estabelecida a Definição de Preparado (DoR)?</t>
        </r>
        <r>
          <rPr>
            <b/>
            <sz val="9"/>
            <color indexed="81"/>
            <rFont val="Segoe UI"/>
            <family val="2"/>
          </rPr>
          <t xml:space="preserve">
</t>
        </r>
        <r>
          <rPr>
            <sz val="9"/>
            <color indexed="81"/>
            <rFont val="Segoe UI"/>
            <family val="2"/>
          </rPr>
          <t xml:space="preserve">
</t>
        </r>
      </text>
    </comment>
    <comment ref="C68" authorId="0" shapeId="0">
      <text>
        <r>
          <rPr>
            <b/>
            <sz val="9"/>
            <color indexed="81"/>
            <rFont val="Segoe UI"/>
            <family val="2"/>
          </rPr>
          <t xml:space="preserve">BACKLOG SPRINT
</t>
        </r>
        <r>
          <rPr>
            <sz val="9"/>
            <color indexed="81"/>
            <rFont val="Segoe UI"/>
            <family val="2"/>
          </rPr>
          <t>O DevTeam produz o Backlog da Sprint para cada iteração?
As tarefas do Backlog são atualizadas diariamente?
Somente o DevTeam é responsável pela atualização?
O Backlog é altamente visível?</t>
        </r>
        <r>
          <rPr>
            <b/>
            <sz val="9"/>
            <color indexed="81"/>
            <rFont val="Segoe UI"/>
            <family val="2"/>
          </rPr>
          <t xml:space="preserve">
</t>
        </r>
      </text>
    </comment>
    <comment ref="C69" authorId="0" shapeId="0">
      <text>
        <r>
          <rPr>
            <b/>
            <sz val="9"/>
            <color indexed="81"/>
            <rFont val="Segoe UI"/>
            <family val="2"/>
          </rPr>
          <t xml:space="preserve">INCREMENTO
</t>
        </r>
        <r>
          <rPr>
            <sz val="9"/>
            <color indexed="81"/>
            <rFont val="Segoe UI"/>
            <family val="2"/>
          </rPr>
          <t>O software produzido na iteração se encontra em condição de ser implantado/usado pelo PO?
O software possui todos os itens selecionados do Product Backlog para a Sprint? 
O software atendeu a Definição de Pronto (DoD) estabelecida?
O software é implantado no ambiente de homologação/produção ao final da iteração?</t>
        </r>
        <r>
          <rPr>
            <b/>
            <sz val="9"/>
            <color indexed="81"/>
            <rFont val="Segoe UI"/>
            <family val="2"/>
          </rPr>
          <t xml:space="preserve">
</t>
        </r>
      </text>
    </comment>
  </commentList>
</comments>
</file>

<file path=xl/sharedStrings.xml><?xml version="1.0" encoding="utf-8"?>
<sst xmlns="http://schemas.openxmlformats.org/spreadsheetml/2006/main" count="1465" uniqueCount="257">
  <si>
    <t>PRODUCT OWNER</t>
  </si>
  <si>
    <t>SCRUM MASTER</t>
  </si>
  <si>
    <t>CONHECIMENTO</t>
  </si>
  <si>
    <t>COMPROMETIMENTO</t>
  </si>
  <si>
    <t>MULTIFUNCIONAL</t>
  </si>
  <si>
    <t>CERIMÔNIAS</t>
  </si>
  <si>
    <t>ARTEFATOS</t>
  </si>
  <si>
    <t>VALORES</t>
  </si>
  <si>
    <t>PROTEÇÃO</t>
  </si>
  <si>
    <t>AUXÍLIO</t>
  </si>
  <si>
    <t>PRESENÇA</t>
  </si>
  <si>
    <t>SM</t>
  </si>
  <si>
    <t>PO</t>
  </si>
  <si>
    <t>Planejamento Sprint</t>
  </si>
  <si>
    <t>Sprint</t>
  </si>
  <si>
    <t>Reunião diária</t>
  </si>
  <si>
    <t>Revisão</t>
  </si>
  <si>
    <t>Retrospectiva</t>
  </si>
  <si>
    <t>NOTA</t>
  </si>
  <si>
    <t>Scrum Master</t>
  </si>
  <si>
    <t>Dev Team</t>
  </si>
  <si>
    <t>Product Owner</t>
  </si>
  <si>
    <t>Backlog do Produto</t>
  </si>
  <si>
    <t>Backlog da Sprint</t>
  </si>
  <si>
    <t>Incremento</t>
  </si>
  <si>
    <t>Comprometimento</t>
  </si>
  <si>
    <t>Coragem</t>
  </si>
  <si>
    <t>Foco</t>
  </si>
  <si>
    <t>Trânsparencia</t>
  </si>
  <si>
    <t>Respeito</t>
  </si>
  <si>
    <t>O Time está comprometido pessoalmente em alcançar os objetivos?</t>
  </si>
  <si>
    <t>O Time está fazendo a coisa certa?</t>
  </si>
  <si>
    <t>Todos estão focados no trabalho da Sprint?</t>
  </si>
  <si>
    <t>Os membros do Time Scrum estão respeitando uns aos outros?</t>
  </si>
  <si>
    <t>Transparência</t>
  </si>
  <si>
    <t>O trabalho que está sendo feito é verificado através de cerimônias e ferramentas de comunicação?</t>
  </si>
  <si>
    <t>VERIFICAÇÃO DOS VALORES</t>
  </si>
  <si>
    <t>TETO</t>
  </si>
  <si>
    <t>MÉDIA</t>
  </si>
  <si>
    <t>VERIFICAÇÃO DOS PILARES</t>
  </si>
  <si>
    <t>Inspeção</t>
  </si>
  <si>
    <t>Adaptação</t>
  </si>
  <si>
    <t>Existem aspectos que possibilitem a adaptação para melhorar o desenvolvimento do produto?</t>
  </si>
  <si>
    <t>O PO atua priorizando o ProductBacklog</t>
  </si>
  <si>
    <t>O PO demonstra conhecimento do Produto</t>
  </si>
  <si>
    <t>O PO demonstra comprometimento em sua atuação</t>
  </si>
  <si>
    <t>O PO está acessível no Team Scrum</t>
  </si>
  <si>
    <t>Nível</t>
  </si>
  <si>
    <t>NÍVEL</t>
  </si>
  <si>
    <t>DEV TEAM</t>
  </si>
  <si>
    <t>O Scrum Master demonstra comprometimento em sua atuação</t>
  </si>
  <si>
    <t>O Scrum MAster entende o funcionamento do Scrum</t>
  </si>
  <si>
    <t>O Scrum Master atua auxiliando os outros papéis</t>
  </si>
  <si>
    <t>O Scrum Master tem  atuado nos impedimentos com resultados</t>
  </si>
  <si>
    <t>O Scrum Master consegue blindar o Dev Team</t>
  </si>
  <si>
    <t>O Dev Team demonstra comprometimento em sua atuação</t>
  </si>
  <si>
    <t>O Dev Team entende o funcionamento do Scrum</t>
  </si>
  <si>
    <t>O Dev Team é auto-organizado</t>
  </si>
  <si>
    <t>O Dev Team é Multifuncional</t>
  </si>
  <si>
    <t>PRIORIZAÇÃO</t>
  </si>
  <si>
    <t xml:space="preserve">ENTENDIMENTO </t>
  </si>
  <si>
    <t>IMPEDIMENTOS</t>
  </si>
  <si>
    <t>AUTO-ORGANIZAÇÃO</t>
  </si>
  <si>
    <t>O PO entende o funcionamento do Scrum</t>
  </si>
  <si>
    <t>O Dev Team possui profundidade nos conhecimentos funcionais</t>
  </si>
  <si>
    <t>PILARES</t>
  </si>
  <si>
    <t>Ocorrência</t>
  </si>
  <si>
    <t>Realiza</t>
  </si>
  <si>
    <t>TRANSPARÊNCIA</t>
  </si>
  <si>
    <t>SPRINT1</t>
  </si>
  <si>
    <t>SPRINT2</t>
  </si>
  <si>
    <t>SPRINT3</t>
  </si>
  <si>
    <t>SPRINT4</t>
  </si>
  <si>
    <t>SPRINT5</t>
  </si>
  <si>
    <t>SPRINT6</t>
  </si>
  <si>
    <t>SPRINT7</t>
  </si>
  <si>
    <t>SPRINT8</t>
  </si>
  <si>
    <t>SPRINT9</t>
  </si>
  <si>
    <t>SPRINT10</t>
  </si>
  <si>
    <t>INSPEÇÃO</t>
  </si>
  <si>
    <t>ADAPTAÇÃO</t>
  </si>
  <si>
    <t>CORAGEM</t>
  </si>
  <si>
    <t>FOCO</t>
  </si>
  <si>
    <t>RESPEITO</t>
  </si>
  <si>
    <t>VERIFICAÇÃO DO TIME SCRUM</t>
  </si>
  <si>
    <t>VERIFICAÇÃO DAS CERIMÔNIAS</t>
  </si>
  <si>
    <t>VERIFICAÇÃO DOS ARTEFATOS</t>
  </si>
  <si>
    <t>O TIME SCRUM PRODUZ OS ARTEFATOS:</t>
  </si>
  <si>
    <t>Sprint1</t>
  </si>
  <si>
    <t>Sprint2</t>
  </si>
  <si>
    <t>Sprint3</t>
  </si>
  <si>
    <t>Sprint4</t>
  </si>
  <si>
    <t>Sprint5</t>
  </si>
  <si>
    <t>Sprint6</t>
  </si>
  <si>
    <t>Sprint7</t>
  </si>
  <si>
    <t>Sprint8</t>
  </si>
  <si>
    <t>Sprint9</t>
  </si>
  <si>
    <t>Sprint10</t>
  </si>
  <si>
    <t>Lista Sprint</t>
  </si>
  <si>
    <t>VETOR</t>
  </si>
  <si>
    <t>Escolha a Sprint:</t>
  </si>
  <si>
    <t>PAPEIS</t>
  </si>
  <si>
    <t>RADAR SCRUM SPRINT</t>
  </si>
  <si>
    <t>DT</t>
  </si>
  <si>
    <t>PAPEIS - AGRUPADOS</t>
  </si>
  <si>
    <t>LISTA DE RESPOSTAS</t>
  </si>
  <si>
    <t>PILARES/VALORES</t>
  </si>
  <si>
    <t>Nunca</t>
  </si>
  <si>
    <t>Raramente</t>
  </si>
  <si>
    <t>Sempre</t>
  </si>
  <si>
    <t>Sim</t>
  </si>
  <si>
    <t>Não</t>
  </si>
  <si>
    <t>PAINEL - SITUACIONAL</t>
  </si>
  <si>
    <t>PAINEL - HISTÓRICO</t>
  </si>
  <si>
    <t>TIME SCRUM</t>
  </si>
  <si>
    <t>META</t>
  </si>
  <si>
    <t>META RADAR</t>
  </si>
  <si>
    <t>CERIMÔNIA</t>
  </si>
  <si>
    <r>
      <t xml:space="preserve">      </t>
    </r>
    <r>
      <rPr>
        <b/>
        <sz val="36"/>
        <color rgb="FFFFFF00"/>
        <rFont val="Calibri"/>
        <family val="2"/>
        <scheme val="minor"/>
      </rPr>
      <t>PAINEL SCRUM</t>
    </r>
  </si>
  <si>
    <t>DURAÇÃO SPRINT</t>
  </si>
  <si>
    <t>ENTREGUE</t>
  </si>
  <si>
    <t>Performance</t>
  </si>
  <si>
    <t>Entregue</t>
  </si>
  <si>
    <t>DURAÇÃO SPRINT (semanas)</t>
  </si>
  <si>
    <t>ESTIMADO</t>
  </si>
  <si>
    <t>Estimado</t>
  </si>
  <si>
    <t>Valor</t>
  </si>
  <si>
    <t>Acrescentado</t>
  </si>
  <si>
    <t>Inclusão</t>
  </si>
  <si>
    <t>TIME-BOX</t>
  </si>
  <si>
    <t>SPRINT</t>
  </si>
  <si>
    <t>SEMANAS</t>
  </si>
  <si>
    <t>PRODUTIVIDADE</t>
  </si>
  <si>
    <t>VELOCIDADE</t>
  </si>
  <si>
    <t>Início:</t>
  </si>
  <si>
    <t>VERIFICAÇÃO DA PERFORMANCE</t>
  </si>
  <si>
    <t>Fim:</t>
  </si>
  <si>
    <t>ORIGEM</t>
  </si>
  <si>
    <t>CEF</t>
  </si>
  <si>
    <t>FSW</t>
  </si>
  <si>
    <t>PAPEL</t>
  </si>
  <si>
    <t>Outro</t>
  </si>
  <si>
    <t xml:space="preserve">DINÂMICA </t>
  </si>
  <si>
    <t>Relacionado</t>
  </si>
  <si>
    <t>Data</t>
  </si>
  <si>
    <t>Boa Prática</t>
  </si>
  <si>
    <t>Resultado</t>
  </si>
  <si>
    <t>RELACIONADO</t>
  </si>
  <si>
    <t>Papéis</t>
  </si>
  <si>
    <t>Time SCRUM</t>
  </si>
  <si>
    <t>Estimativa</t>
  </si>
  <si>
    <t>Entrega</t>
  </si>
  <si>
    <t>Valores</t>
  </si>
  <si>
    <t>Pilares</t>
  </si>
  <si>
    <t>Produtividade</t>
  </si>
  <si>
    <t>Priorização</t>
  </si>
  <si>
    <t>Cerimônias</t>
  </si>
  <si>
    <t>Artefatos</t>
  </si>
  <si>
    <t>Relativo</t>
  </si>
  <si>
    <t/>
  </si>
  <si>
    <t>RELATIVO</t>
  </si>
  <si>
    <t>Velocidade</t>
  </si>
  <si>
    <t>Time Box</t>
  </si>
  <si>
    <t>Entendimento</t>
  </si>
  <si>
    <t>Conhecimento</t>
  </si>
  <si>
    <t>Presença</t>
  </si>
  <si>
    <t>Auxílio</t>
  </si>
  <si>
    <t>Impedimentos</t>
  </si>
  <si>
    <t>Proteção</t>
  </si>
  <si>
    <t>Auto-organização</t>
  </si>
  <si>
    <t>Multifuncional</t>
  </si>
  <si>
    <t>Reunião Diária</t>
  </si>
  <si>
    <t xml:space="preserve"> Sprint</t>
  </si>
  <si>
    <t>Outros</t>
  </si>
  <si>
    <t>DIÁRIO</t>
  </si>
  <si>
    <t>Origem</t>
  </si>
  <si>
    <t>Matrícula</t>
  </si>
  <si>
    <t>Colaborador</t>
  </si>
  <si>
    <t>Papel</t>
  </si>
  <si>
    <t>DV</t>
  </si>
  <si>
    <t>TABELA DINÂMICA</t>
  </si>
  <si>
    <t>Data Ocorrência</t>
  </si>
  <si>
    <t xml:space="preserve">Resultado </t>
  </si>
  <si>
    <t>Data Resultado</t>
  </si>
  <si>
    <t>Sprint Ocorrência</t>
  </si>
  <si>
    <t>Sprint Solução</t>
  </si>
  <si>
    <t>Boa Prática/Técnica</t>
  </si>
  <si>
    <t>Situação</t>
  </si>
  <si>
    <t>SITUAÇÃO</t>
  </si>
  <si>
    <t>Ativo</t>
  </si>
  <si>
    <t>Desligado</t>
  </si>
  <si>
    <t>Férias</t>
  </si>
  <si>
    <t>Licença</t>
  </si>
  <si>
    <t>Provisório</t>
  </si>
  <si>
    <t>x</t>
  </si>
  <si>
    <t>Total Geral</t>
  </si>
  <si>
    <t>(vazio)</t>
  </si>
  <si>
    <t>Time</t>
  </si>
  <si>
    <t>Contagem de Situação</t>
  </si>
  <si>
    <t>Às vezes</t>
  </si>
  <si>
    <t>Muitas vezes</t>
  </si>
  <si>
    <t>Quase sempre</t>
  </si>
  <si>
    <t>Satisfatório</t>
  </si>
  <si>
    <t>Ponto de Atenção</t>
  </si>
  <si>
    <t>EVENTOS/ARTEFATOS</t>
  </si>
  <si>
    <t>PAPEIS/VALORES</t>
  </si>
  <si>
    <t>Sim em PRD</t>
  </si>
  <si>
    <t>INCREMENTO</t>
  </si>
  <si>
    <t>ABERTURA</t>
  </si>
  <si>
    <t>VERIFICAÇÃO DOS EVENTOS</t>
  </si>
  <si>
    <t>O TIME SCRUM REALIZA OS EVENTOS:</t>
  </si>
  <si>
    <t>O Scrum Master entende o funcionamento do Scrum</t>
  </si>
  <si>
    <t>O time está atuando transparecendo aspectos significativos que possibilitem entendimento comum e visibilidade pelos responsáveis pelo resultado?</t>
  </si>
  <si>
    <t>O Time Scrum inspeciona os artefatos e o progresso em direção a meta da Sprint?</t>
  </si>
  <si>
    <t>O PO atua priorizando o Product Backlog</t>
  </si>
  <si>
    <t>O PO demonstra conhecimento do Produto/Negócio</t>
  </si>
  <si>
    <t>O PO está acessível no Time Scrum</t>
  </si>
  <si>
    <t>O Scrum Master tem atuado nos impedimentos com resultados positivos</t>
  </si>
  <si>
    <t>O Dev Team é multifuncional</t>
  </si>
  <si>
    <t>O Dev Team possui profundidade nos conhecimentos funcionais/técnicos</t>
  </si>
  <si>
    <t>RTCs Envolvidos</t>
  </si>
  <si>
    <t>Scrum Master Partner</t>
  </si>
  <si>
    <t>c090347</t>
  </si>
  <si>
    <t xml:space="preserve"> </t>
  </si>
  <si>
    <t>Fabio Seixas Sales</t>
  </si>
  <si>
    <t>Sprint 11</t>
  </si>
  <si>
    <t>f542052</t>
  </si>
  <si>
    <t>Guilherme Borges Cordeiro dos Santos</t>
  </si>
  <si>
    <t>p784589</t>
  </si>
  <si>
    <t>Augusto Cesar Neres de Siqueira</t>
  </si>
  <si>
    <t>f541968</t>
  </si>
  <si>
    <t>Ana Flávia Pereira de Oliveira</t>
  </si>
  <si>
    <t>f797083</t>
  </si>
  <si>
    <t>Paula Pereira Lemes</t>
  </si>
  <si>
    <t>p559852</t>
  </si>
  <si>
    <t>Ramiro Correia Vitorino Cardoso</t>
  </si>
  <si>
    <t>f542091</t>
  </si>
  <si>
    <t>Renato Bento de Souza</t>
  </si>
  <si>
    <t>f541915</t>
  </si>
  <si>
    <t>Ricardo Padua Crispim</t>
  </si>
  <si>
    <t>f798783</t>
  </si>
  <si>
    <t>Welington Junio Rezende Mateus</t>
  </si>
  <si>
    <t>c100388</t>
  </si>
  <si>
    <t>Fernanda Leandro Fonseca De Souza</t>
  </si>
  <si>
    <t>c106315</t>
  </si>
  <si>
    <t>Pedro Cesar da Silva Alvares</t>
  </si>
  <si>
    <t>SPRINT11</t>
  </si>
  <si>
    <t>2730665 e 8620314</t>
  </si>
  <si>
    <t>SPRINT12</t>
  </si>
  <si>
    <t>SPRINT13</t>
  </si>
  <si>
    <t>SPRINT14</t>
  </si>
  <si>
    <t>SPRINT15</t>
  </si>
  <si>
    <t>SPRINT16</t>
  </si>
  <si>
    <t>SPRINT17</t>
  </si>
  <si>
    <t>SPRINT18</t>
  </si>
  <si>
    <t>SPRINT19</t>
  </si>
  <si>
    <t>SPRINT20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</si>
</sst>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 #,##0.00_-;_-* &quot;-&quot;??_-;_-@_-"/>
    <numFmt numFmtId="164" formatCode="_-* #,##0_-;\-* #,##0_-;_-* &quot;-&quot;??_-;_-@_-"/>
  </numFmts>
  <fonts count="36">
    <font>
      <sz val="11"/>
      <color theme="1"/>
      <name val="Calibri"/>
      <family val="2"/>
      <scheme val="minor"/>
    </font>
    <font>
      <b/>
      <sz val="11"/>
      <color theme="1"/>
      <name val="Calibri"/>
      <family val="2"/>
      <scheme val="minor"/>
    </font>
    <font>
      <sz val="11"/>
      <color theme="1"/>
      <name val="Calibri"/>
      <family val="2"/>
      <scheme val="minor"/>
    </font>
    <font>
      <sz val="9"/>
      <color indexed="81"/>
      <name val="Segoe UI"/>
      <charset val="1"/>
    </font>
    <font>
      <b/>
      <sz val="9"/>
      <color indexed="81"/>
      <name val="Segoe UI"/>
      <charset val="1"/>
    </font>
    <font>
      <sz val="9"/>
      <color indexed="81"/>
      <name val="Segoe UI"/>
      <family val="2"/>
    </font>
    <font>
      <b/>
      <sz val="9"/>
      <color indexed="81"/>
      <name val="Segoe UI"/>
      <family val="2"/>
    </font>
    <font>
      <sz val="11"/>
      <color rgb="FFFFFF00"/>
      <name val="Calibri"/>
      <family val="2"/>
      <scheme val="minor"/>
    </font>
    <font>
      <b/>
      <sz val="20"/>
      <color rgb="FFFFFF00"/>
      <name val="Calibri"/>
      <family val="2"/>
      <scheme val="minor"/>
    </font>
    <font>
      <b/>
      <sz val="36"/>
      <color rgb="FFFFFF00"/>
      <name val="Calibri"/>
      <family val="2"/>
      <scheme val="minor"/>
    </font>
    <font>
      <b/>
      <sz val="20"/>
      <name val="Calibri"/>
      <family val="2"/>
      <scheme val="minor"/>
    </font>
    <font>
      <sz val="18"/>
      <color rgb="FFFF0000"/>
      <name val="Aharoni"/>
      <charset val="177"/>
    </font>
    <font>
      <b/>
      <sz val="18"/>
      <color theme="1"/>
      <name val="Calibri"/>
      <family val="2"/>
      <scheme val="minor"/>
    </font>
    <font>
      <b/>
      <sz val="11"/>
      <color theme="1"/>
      <name val="Arial Black"/>
      <family val="2"/>
    </font>
    <font>
      <sz val="18"/>
      <color rgb="FFFFFF00"/>
      <name val="Calibri"/>
      <family val="2"/>
      <scheme val="minor"/>
    </font>
    <font>
      <b/>
      <sz val="11"/>
      <color theme="0"/>
      <name val="Calibri"/>
      <family val="2"/>
      <scheme val="minor"/>
    </font>
    <font>
      <b/>
      <sz val="11"/>
      <color rgb="FFFFFF00"/>
      <name val="Calibri"/>
      <family val="2"/>
      <scheme val="minor"/>
    </font>
    <font>
      <sz val="9"/>
      <color theme="1"/>
      <name val="Calibri"/>
      <family val="2"/>
      <scheme val="minor"/>
    </font>
    <font>
      <b/>
      <sz val="9"/>
      <color theme="1"/>
      <name val="Calibri"/>
      <family val="2"/>
      <scheme val="minor"/>
    </font>
    <font>
      <sz val="9"/>
      <color rgb="FFFFFF00"/>
      <name val="Calibri"/>
      <family val="2"/>
      <scheme val="minor"/>
    </font>
    <font>
      <b/>
      <sz val="9"/>
      <color theme="0" tint="-4.9989318521683403E-2"/>
      <name val="Calibri"/>
      <family val="2"/>
      <scheme val="minor"/>
    </font>
    <font>
      <b/>
      <sz val="12"/>
      <color theme="0"/>
      <name val="Calibri"/>
      <family val="2"/>
      <scheme val="minor"/>
    </font>
    <font>
      <b/>
      <sz val="26"/>
      <color rgb="FFFFFF00"/>
      <name val="Calibri"/>
      <family val="2"/>
      <scheme val="minor"/>
    </font>
    <font>
      <b/>
      <sz val="12"/>
      <color rgb="FFFFFF00"/>
      <name val="Calibri"/>
      <family val="2"/>
      <scheme val="minor"/>
    </font>
    <font>
      <b/>
      <sz val="9"/>
      <color rgb="FFFFFF00"/>
      <name val="Calibri"/>
      <family val="2"/>
      <scheme val="minor"/>
    </font>
    <font>
      <sz val="9"/>
      <name val="Calibri"/>
      <family val="2"/>
      <scheme val="minor"/>
    </font>
    <font>
      <b/>
      <sz val="10"/>
      <color theme="1"/>
      <name val="Calibri"/>
      <family val="2"/>
      <scheme val="minor"/>
    </font>
    <font>
      <sz val="20"/>
      <color rgb="FFFFFF00"/>
      <name val="Calibri"/>
      <family val="2"/>
      <scheme val="minor"/>
    </font>
    <font>
      <b/>
      <sz val="9"/>
      <color theme="1" tint="4.9989318521683403E-2"/>
      <name val="Calibri"/>
      <family val="2"/>
      <scheme val="minor"/>
    </font>
    <font>
      <b/>
      <sz val="8"/>
      <color rgb="FFFFFF00"/>
      <name val="Calibri"/>
      <family val="2"/>
      <scheme val="minor"/>
    </font>
    <font>
      <b/>
      <sz val="16"/>
      <color rgb="FFFF0000"/>
      <name val="Calibri"/>
      <family val="2"/>
      <scheme val="minor"/>
    </font>
    <font>
      <b/>
      <sz val="16"/>
      <color theme="1"/>
      <name val="Calibri"/>
      <family val="2"/>
      <scheme val="minor"/>
    </font>
    <font>
      <sz val="48"/>
      <color rgb="FFFFFF00"/>
      <name val="Calibri"/>
      <family val="2"/>
      <scheme val="minor"/>
    </font>
    <font>
      <sz val="14"/>
      <color theme="1"/>
      <name val="Calibri"/>
      <family val="2"/>
      <scheme val="minor"/>
    </font>
    <font>
      <b/>
      <sz val="11"/>
      <color theme="1" tint="4.9989318521683403E-2"/>
      <name val="Calibri"/>
      <family val="2"/>
      <scheme val="minor"/>
    </font>
    <font>
      <b/>
      <sz val="8"/>
      <color theme="1" tint="4.9989318521683403E-2"/>
      <name val="Calibri"/>
      <family val="2"/>
      <scheme val="minor"/>
    </font>
  </fonts>
  <fills count="15">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
      <patternFill patternType="solid">
        <fgColor theme="1"/>
        <bgColor indexed="64"/>
      </patternFill>
    </fill>
    <fill>
      <patternFill patternType="solid">
        <fgColor theme="1" tint="4.9989318521683403E-2"/>
        <bgColor indexed="64"/>
      </patternFill>
    </fill>
    <fill>
      <patternFill patternType="solid">
        <fgColor rgb="FFFFFF00"/>
        <bgColor indexed="64"/>
      </patternFill>
    </fill>
    <fill>
      <patternFill patternType="solid">
        <fgColor theme="1" tint="0.499984740745262"/>
        <bgColor indexed="64"/>
      </patternFill>
    </fill>
    <fill>
      <patternFill patternType="solid">
        <fgColor theme="0"/>
        <bgColor indexed="64"/>
      </patternFill>
    </fill>
    <fill>
      <patternFill patternType="solid">
        <fgColor rgb="FF002060"/>
        <bgColor indexed="64"/>
      </patternFill>
    </fill>
    <fill>
      <patternFill patternType="solid">
        <fgColor theme="0" tint="-0.249977111117893"/>
        <bgColor indexed="64"/>
      </patternFill>
    </fill>
    <fill>
      <patternFill patternType="solid">
        <fgColor theme="2" tint="-0.49998474074526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9" tint="0.59999389629810485"/>
        <bgColor indexed="64"/>
      </patternFill>
    </fill>
  </fills>
  <borders count="54">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top/>
      <bottom/>
      <diagonal/>
    </border>
    <border>
      <left/>
      <right style="medium">
        <color indexed="64"/>
      </right>
      <top/>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s>
  <cellStyleXfs count="3">
    <xf numFmtId="0" fontId="0" fillId="0" borderId="0"/>
    <xf numFmtId="9" fontId="2" fillId="0" borderId="0" applyFont="0" applyFill="0" applyBorder="0" applyAlignment="0" applyProtection="0"/>
    <xf numFmtId="43" fontId="2" fillId="0" borderId="0" applyFont="0" applyFill="0" applyBorder="0" applyAlignment="0" applyProtection="0"/>
  </cellStyleXfs>
  <cellXfs count="349">
    <xf numFmtId="0" fontId="0" fillId="0" borderId="0" xfId="0"/>
    <xf numFmtId="0" fontId="1" fillId="3" borderId="11" xfId="0" applyFont="1" applyFill="1" applyBorder="1" applyAlignment="1">
      <alignment horizontal="center"/>
    </xf>
    <xf numFmtId="0" fontId="1" fillId="3" borderId="12" xfId="0" applyFont="1" applyFill="1" applyBorder="1" applyAlignment="1">
      <alignment horizontal="center"/>
    </xf>
    <xf numFmtId="9" fontId="1" fillId="3" borderId="13" xfId="0" applyNumberFormat="1" applyFont="1" applyFill="1" applyBorder="1" applyAlignment="1">
      <alignment horizontal="center"/>
    </xf>
    <xf numFmtId="0" fontId="0" fillId="3" borderId="9" xfId="0" applyFill="1" applyBorder="1"/>
    <xf numFmtId="0" fontId="1" fillId="3" borderId="31" xfId="0" applyFont="1" applyFill="1" applyBorder="1" applyAlignment="1">
      <alignment horizontal="center"/>
    </xf>
    <xf numFmtId="9" fontId="1" fillId="3" borderId="34" xfId="0" applyNumberFormat="1" applyFont="1" applyFill="1" applyBorder="1" applyAlignment="1">
      <alignment horizontal="center"/>
    </xf>
    <xf numFmtId="0" fontId="1" fillId="3" borderId="18" xfId="0" applyFont="1" applyFill="1" applyBorder="1" applyAlignment="1">
      <alignment horizontal="center"/>
    </xf>
    <xf numFmtId="0" fontId="1" fillId="3" borderId="30" xfId="0" applyFont="1" applyFill="1" applyBorder="1" applyAlignment="1">
      <alignment horizontal="center"/>
    </xf>
    <xf numFmtId="0" fontId="0" fillId="3" borderId="0" xfId="0" applyFill="1"/>
    <xf numFmtId="0" fontId="1" fillId="3" borderId="1" xfId="0" applyFont="1" applyFill="1" applyBorder="1" applyAlignment="1">
      <alignment horizontal="center"/>
    </xf>
    <xf numFmtId="0" fontId="1" fillId="3" borderId="24" xfId="0" applyFont="1" applyFill="1" applyBorder="1" applyAlignment="1">
      <alignment horizontal="center"/>
    </xf>
    <xf numFmtId="0" fontId="1" fillId="3" borderId="26" xfId="0" applyFont="1" applyFill="1" applyBorder="1"/>
    <xf numFmtId="0" fontId="0" fillId="3" borderId="17" xfId="0" applyFill="1" applyBorder="1" applyAlignment="1">
      <alignment horizontal="center"/>
    </xf>
    <xf numFmtId="9" fontId="0" fillId="3" borderId="23" xfId="0" applyNumberFormat="1" applyFill="1" applyBorder="1" applyAlignment="1">
      <alignment horizontal="center"/>
    </xf>
    <xf numFmtId="0" fontId="1" fillId="3" borderId="26" xfId="0" quotePrefix="1" applyFont="1" applyFill="1" applyBorder="1" applyAlignment="1">
      <alignment horizontal="left"/>
    </xf>
    <xf numFmtId="0" fontId="1" fillId="3" borderId="21" xfId="0" quotePrefix="1" applyFont="1" applyFill="1" applyBorder="1" applyAlignment="1">
      <alignment horizontal="left"/>
    </xf>
    <xf numFmtId="9" fontId="0" fillId="3" borderId="22" xfId="0" applyNumberFormat="1" applyFill="1" applyBorder="1" applyAlignment="1">
      <alignment horizontal="center"/>
    </xf>
    <xf numFmtId="0" fontId="0" fillId="3" borderId="17" xfId="0" quotePrefix="1" applyFill="1" applyBorder="1" applyAlignment="1">
      <alignment horizontal="left"/>
    </xf>
    <xf numFmtId="0" fontId="0" fillId="3" borderId="22" xfId="0" applyFill="1" applyBorder="1"/>
    <xf numFmtId="0" fontId="0" fillId="3" borderId="22" xfId="0" quotePrefix="1" applyFill="1" applyBorder="1" applyAlignment="1">
      <alignment horizontal="left"/>
    </xf>
    <xf numFmtId="0" fontId="0" fillId="3" borderId="22" xfId="0" applyFill="1" applyBorder="1" applyAlignment="1">
      <alignment horizontal="center"/>
    </xf>
    <xf numFmtId="0" fontId="1" fillId="3" borderId="20" xfId="0" applyFont="1" applyFill="1" applyBorder="1"/>
    <xf numFmtId="0" fontId="1" fillId="3" borderId="18" xfId="0" quotePrefix="1" applyFont="1" applyFill="1" applyBorder="1" applyAlignment="1">
      <alignment horizontal="left"/>
    </xf>
    <xf numFmtId="9" fontId="0" fillId="3" borderId="17" xfId="0" applyNumberFormat="1" applyFill="1" applyBorder="1" applyAlignment="1">
      <alignment horizontal="center"/>
    </xf>
    <xf numFmtId="0" fontId="1" fillId="3" borderId="2" xfId="0" quotePrefix="1" applyFont="1" applyFill="1" applyBorder="1" applyAlignment="1">
      <alignment horizontal="left"/>
    </xf>
    <xf numFmtId="9" fontId="0" fillId="3" borderId="3" xfId="0" applyNumberFormat="1" applyFill="1" applyBorder="1" applyAlignment="1">
      <alignment horizontal="center"/>
    </xf>
    <xf numFmtId="0" fontId="0" fillId="3" borderId="17" xfId="0" applyFill="1" applyBorder="1"/>
    <xf numFmtId="9" fontId="1" fillId="3" borderId="0" xfId="0" applyNumberFormat="1" applyFont="1" applyFill="1" applyBorder="1" applyAlignment="1">
      <alignment horizontal="center"/>
    </xf>
    <xf numFmtId="0" fontId="0" fillId="3" borderId="17" xfId="0" applyFill="1" applyBorder="1" applyAlignment="1">
      <alignment horizontal="left"/>
    </xf>
    <xf numFmtId="0" fontId="1" fillId="3" borderId="27" xfId="0" applyFont="1" applyFill="1" applyBorder="1"/>
    <xf numFmtId="0" fontId="0" fillId="3" borderId="6" xfId="0" quotePrefix="1" applyFill="1" applyBorder="1" applyAlignment="1">
      <alignment horizontal="left"/>
    </xf>
    <xf numFmtId="0" fontId="0" fillId="3" borderId="6" xfId="0" applyFill="1" applyBorder="1"/>
    <xf numFmtId="0" fontId="0" fillId="3" borderId="34" xfId="0" applyFill="1" applyBorder="1" applyAlignment="1">
      <alignment horizontal="center"/>
    </xf>
    <xf numFmtId="9" fontId="0" fillId="3" borderId="39" xfId="1" applyFont="1" applyFill="1" applyBorder="1" applyAlignment="1"/>
    <xf numFmtId="0" fontId="0" fillId="3" borderId="11" xfId="0" applyFill="1" applyBorder="1" applyAlignment="1">
      <alignment horizontal="center"/>
    </xf>
    <xf numFmtId="9" fontId="0" fillId="3" borderId="13" xfId="1" applyFont="1" applyFill="1" applyBorder="1" applyAlignment="1"/>
    <xf numFmtId="0" fontId="0" fillId="4" borderId="0" xfId="0" applyFill="1"/>
    <xf numFmtId="0" fontId="7" fillId="5" borderId="0" xfId="0" applyFont="1" applyFill="1"/>
    <xf numFmtId="0" fontId="8" fillId="5" borderId="0" xfId="0" applyFont="1" applyFill="1"/>
    <xf numFmtId="0" fontId="8" fillId="5" borderId="0" xfId="0" quotePrefix="1" applyFont="1" applyFill="1" applyAlignment="1">
      <alignment horizontal="left"/>
    </xf>
    <xf numFmtId="0" fontId="10" fillId="6" borderId="0" xfId="0" applyFont="1" applyFill="1"/>
    <xf numFmtId="0" fontId="1" fillId="3" borderId="14" xfId="0" applyFont="1" applyFill="1" applyBorder="1" applyAlignment="1">
      <alignment horizontal="center"/>
    </xf>
    <xf numFmtId="0" fontId="1" fillId="3" borderId="15" xfId="0" applyFont="1" applyFill="1" applyBorder="1" applyAlignment="1">
      <alignment horizontal="center"/>
    </xf>
    <xf numFmtId="0" fontId="1" fillId="3" borderId="8" xfId="0" quotePrefix="1" applyFont="1" applyFill="1" applyBorder="1" applyAlignment="1">
      <alignment horizontal="left"/>
    </xf>
    <xf numFmtId="9" fontId="0" fillId="3" borderId="9" xfId="0" applyNumberFormat="1" applyFill="1" applyBorder="1" applyAlignment="1">
      <alignment horizontal="center"/>
    </xf>
    <xf numFmtId="0" fontId="11" fillId="6" borderId="0" xfId="0" applyFont="1" applyFill="1" applyAlignment="1">
      <alignment horizontal="center"/>
    </xf>
    <xf numFmtId="0" fontId="12" fillId="6" borderId="13" xfId="0" applyFont="1" applyFill="1" applyBorder="1" applyAlignment="1">
      <alignment horizontal="center"/>
    </xf>
    <xf numFmtId="0" fontId="13" fillId="6" borderId="11" xfId="0" applyFont="1" applyFill="1" applyBorder="1" applyAlignment="1">
      <alignment horizontal="center" vertical="center"/>
    </xf>
    <xf numFmtId="0" fontId="0" fillId="4" borderId="12" xfId="0" applyFill="1" applyBorder="1"/>
    <xf numFmtId="0" fontId="14" fillId="5" borderId="0" xfId="0" applyFont="1" applyFill="1" applyAlignment="1">
      <alignment horizontal="center"/>
    </xf>
    <xf numFmtId="0" fontId="1" fillId="3" borderId="17" xfId="0" applyFont="1" applyFill="1" applyBorder="1" applyAlignment="1">
      <alignment horizontal="center"/>
    </xf>
    <xf numFmtId="0" fontId="0" fillId="3" borderId="0" xfId="0" applyFill="1" applyBorder="1"/>
    <xf numFmtId="0" fontId="1" fillId="3" borderId="0" xfId="0" applyFont="1" applyFill="1" applyBorder="1" applyAlignment="1">
      <alignment horizontal="center"/>
    </xf>
    <xf numFmtId="0" fontId="1" fillId="3" borderId="8" xfId="0" applyFont="1" applyFill="1" applyBorder="1" applyAlignment="1">
      <alignment horizontal="center"/>
    </xf>
    <xf numFmtId="0" fontId="0" fillId="3" borderId="10" xfId="0" applyFill="1" applyBorder="1" applyAlignment="1">
      <alignment horizontal="center"/>
    </xf>
    <xf numFmtId="0" fontId="0" fillId="3" borderId="19" xfId="0" applyFill="1" applyBorder="1" applyAlignment="1">
      <alignment horizontal="center"/>
    </xf>
    <xf numFmtId="0" fontId="1" fillId="3" borderId="2" xfId="0" applyFont="1" applyFill="1" applyBorder="1" applyAlignment="1">
      <alignment horizontal="center"/>
    </xf>
    <xf numFmtId="0" fontId="0" fillId="3" borderId="3" xfId="0" applyFill="1" applyBorder="1"/>
    <xf numFmtId="0" fontId="0" fillId="3" borderId="4" xfId="0" applyFill="1" applyBorder="1" applyAlignment="1">
      <alignment horizontal="center"/>
    </xf>
    <xf numFmtId="0" fontId="0" fillId="2" borderId="0" xfId="0" applyFill="1"/>
    <xf numFmtId="0" fontId="15" fillId="4" borderId="0" xfId="0" applyFont="1" applyFill="1" applyAlignment="1">
      <alignment horizontal="center"/>
    </xf>
    <xf numFmtId="0" fontId="16" fillId="4" borderId="0" xfId="0" applyFont="1" applyFill="1" applyAlignment="1">
      <alignment horizontal="center"/>
    </xf>
    <xf numFmtId="9" fontId="0" fillId="3" borderId="10" xfId="0" applyNumberFormat="1" applyFill="1" applyBorder="1" applyAlignment="1">
      <alignment horizontal="center"/>
    </xf>
    <xf numFmtId="9" fontId="0" fillId="3" borderId="19" xfId="0" applyNumberFormat="1" applyFill="1" applyBorder="1" applyAlignment="1">
      <alignment horizontal="center"/>
    </xf>
    <xf numFmtId="9" fontId="0" fillId="3" borderId="4" xfId="0" applyNumberFormat="1" applyFill="1" applyBorder="1" applyAlignment="1">
      <alignment horizontal="center"/>
    </xf>
    <xf numFmtId="0" fontId="17" fillId="4" borderId="0" xfId="0" applyFont="1" applyFill="1"/>
    <xf numFmtId="9" fontId="17" fillId="0" borderId="17" xfId="1" applyFont="1" applyFill="1" applyBorder="1" applyAlignment="1">
      <alignment horizontal="center" vertical="center"/>
    </xf>
    <xf numFmtId="0" fontId="17" fillId="0" borderId="17" xfId="0" applyFont="1" applyFill="1" applyBorder="1" applyAlignment="1">
      <alignment horizontal="center" vertical="center"/>
    </xf>
    <xf numFmtId="0" fontId="18" fillId="7" borderId="18" xfId="0" applyFont="1" applyFill="1" applyBorder="1" applyAlignment="1">
      <alignment horizontal="center"/>
    </xf>
    <xf numFmtId="0" fontId="19" fillId="7" borderId="17" xfId="0" applyFont="1" applyFill="1" applyBorder="1" applyAlignment="1">
      <alignment vertical="center"/>
    </xf>
    <xf numFmtId="0" fontId="17" fillId="7" borderId="17" xfId="0" applyFont="1" applyFill="1" applyBorder="1" applyAlignment="1">
      <alignment vertical="center"/>
    </xf>
    <xf numFmtId="0" fontId="20" fillId="7" borderId="18" xfId="0" applyFont="1" applyFill="1" applyBorder="1" applyAlignment="1">
      <alignment horizontal="center"/>
    </xf>
    <xf numFmtId="0" fontId="18" fillId="7" borderId="11" xfId="0" applyFont="1" applyFill="1" applyBorder="1" applyAlignment="1">
      <alignment horizontal="center"/>
    </xf>
    <xf numFmtId="0" fontId="17" fillId="7" borderId="12" xfId="0" applyFont="1" applyFill="1" applyBorder="1" applyAlignment="1">
      <alignment vertical="center"/>
    </xf>
    <xf numFmtId="0" fontId="17" fillId="7" borderId="13" xfId="0" applyFont="1" applyFill="1" applyBorder="1" applyAlignment="1">
      <alignment vertical="center"/>
    </xf>
    <xf numFmtId="0" fontId="18" fillId="7" borderId="18" xfId="0" quotePrefix="1" applyFont="1" applyFill="1" applyBorder="1" applyAlignment="1">
      <alignment horizontal="center"/>
    </xf>
    <xf numFmtId="0" fontId="7" fillId="4" borderId="0" xfId="0" applyFont="1" applyFill="1"/>
    <xf numFmtId="0" fontId="20" fillId="7" borderId="2" xfId="0" applyFont="1" applyFill="1" applyBorder="1" applyAlignment="1">
      <alignment horizontal="center"/>
    </xf>
    <xf numFmtId="9" fontId="0" fillId="3" borderId="17" xfId="0" applyNumberFormat="1" applyFill="1" applyBorder="1"/>
    <xf numFmtId="0" fontId="20" fillId="7" borderId="8" xfId="0" applyFont="1" applyFill="1" applyBorder="1" applyAlignment="1">
      <alignment horizontal="center"/>
    </xf>
    <xf numFmtId="9" fontId="0" fillId="3" borderId="9" xfId="0" applyNumberFormat="1" applyFill="1" applyBorder="1"/>
    <xf numFmtId="9" fontId="0" fillId="3" borderId="10" xfId="0" applyNumberFormat="1" applyFill="1" applyBorder="1"/>
    <xf numFmtId="9" fontId="0" fillId="3" borderId="19" xfId="0" applyNumberFormat="1" applyFill="1" applyBorder="1"/>
    <xf numFmtId="9" fontId="0" fillId="3" borderId="3" xfId="0" applyNumberFormat="1" applyFill="1" applyBorder="1"/>
    <xf numFmtId="9" fontId="0" fillId="3" borderId="4" xfId="0" applyNumberFormat="1" applyFill="1" applyBorder="1"/>
    <xf numFmtId="0" fontId="1" fillId="6" borderId="1" xfId="0" applyFont="1" applyFill="1" applyBorder="1" applyAlignment="1">
      <alignment horizontal="center"/>
    </xf>
    <xf numFmtId="9" fontId="0" fillId="3" borderId="0" xfId="0" applyNumberFormat="1" applyFill="1" applyBorder="1" applyAlignment="1">
      <alignment horizontal="center"/>
    </xf>
    <xf numFmtId="9" fontId="0" fillId="3" borderId="0" xfId="0" applyNumberFormat="1" applyFill="1" applyBorder="1"/>
    <xf numFmtId="0" fontId="20" fillId="3" borderId="0" xfId="0" applyFont="1" applyFill="1" applyBorder="1" applyAlignment="1">
      <alignment horizontal="center"/>
    </xf>
    <xf numFmtId="0" fontId="1" fillId="3" borderId="42" xfId="0" quotePrefix="1" applyFont="1" applyFill="1" applyBorder="1" applyAlignment="1">
      <alignment horizontal="left"/>
    </xf>
    <xf numFmtId="0" fontId="1" fillId="3" borderId="43" xfId="0" quotePrefix="1" applyFont="1" applyFill="1" applyBorder="1" applyAlignment="1">
      <alignment horizontal="left"/>
    </xf>
    <xf numFmtId="0" fontId="1" fillId="3" borderId="44" xfId="0" quotePrefix="1" applyFont="1" applyFill="1" applyBorder="1" applyAlignment="1">
      <alignment horizontal="left"/>
    </xf>
    <xf numFmtId="9" fontId="0" fillId="3" borderId="8" xfId="0" applyNumberFormat="1" applyFill="1" applyBorder="1" applyAlignment="1">
      <alignment horizontal="center"/>
    </xf>
    <xf numFmtId="9" fontId="0" fillId="3" borderId="18" xfId="0" applyNumberFormat="1" applyFill="1" applyBorder="1" applyAlignment="1">
      <alignment horizontal="center"/>
    </xf>
    <xf numFmtId="9" fontId="0" fillId="3" borderId="2" xfId="0" applyNumberFormat="1" applyFill="1" applyBorder="1" applyAlignment="1">
      <alignment horizontal="center"/>
    </xf>
    <xf numFmtId="0" fontId="18" fillId="6" borderId="31" xfId="0" quotePrefix="1" applyFont="1" applyFill="1" applyBorder="1" applyAlignment="1">
      <alignment horizontal="center"/>
    </xf>
    <xf numFmtId="0" fontId="8" fillId="3" borderId="0" xfId="0" quotePrefix="1" applyFont="1" applyFill="1" applyAlignment="1">
      <alignment horizontal="left"/>
    </xf>
    <xf numFmtId="0" fontId="7" fillId="3" borderId="0" xfId="0" applyFont="1" applyFill="1"/>
    <xf numFmtId="0" fontId="0" fillId="3" borderId="17" xfId="0" applyNumberFormat="1" applyFill="1" applyBorder="1" applyAlignment="1">
      <alignment horizontal="center"/>
    </xf>
    <xf numFmtId="0" fontId="0" fillId="3" borderId="17" xfId="0" applyNumberFormat="1" applyFill="1" applyBorder="1"/>
    <xf numFmtId="0" fontId="18" fillId="6" borderId="32" xfId="0" quotePrefix="1" applyFont="1" applyFill="1" applyBorder="1" applyAlignment="1">
      <alignment horizontal="center"/>
    </xf>
    <xf numFmtId="0" fontId="1" fillId="3" borderId="18" xfId="0" applyFont="1" applyFill="1" applyBorder="1"/>
    <xf numFmtId="0" fontId="0" fillId="3" borderId="19" xfId="0" applyNumberFormat="1" applyFill="1" applyBorder="1"/>
    <xf numFmtId="0" fontId="1" fillId="3" borderId="2" xfId="0" applyFont="1" applyFill="1" applyBorder="1"/>
    <xf numFmtId="164" fontId="1" fillId="6" borderId="12" xfId="2" applyNumberFormat="1" applyFont="1" applyFill="1" applyBorder="1" applyAlignment="1">
      <alignment horizontal="center"/>
    </xf>
    <xf numFmtId="0" fontId="1" fillId="6" borderId="12" xfId="0" applyNumberFormat="1" applyFont="1" applyFill="1" applyBorder="1" applyAlignment="1">
      <alignment horizontal="center"/>
    </xf>
    <xf numFmtId="0" fontId="1" fillId="6" borderId="12" xfId="0" applyNumberFormat="1" applyFont="1" applyFill="1" applyBorder="1"/>
    <xf numFmtId="0" fontId="1" fillId="6" borderId="13" xfId="0" applyNumberFormat="1" applyFont="1" applyFill="1" applyBorder="1"/>
    <xf numFmtId="9" fontId="1" fillId="6" borderId="41" xfId="0" applyNumberFormat="1" applyFont="1" applyFill="1" applyBorder="1" applyAlignment="1">
      <alignment horizontal="center"/>
    </xf>
    <xf numFmtId="9" fontId="1" fillId="6" borderId="45" xfId="0" applyNumberFormat="1" applyFont="1" applyFill="1" applyBorder="1"/>
    <xf numFmtId="9" fontId="1" fillId="6" borderId="46" xfId="0" applyNumberFormat="1" applyFont="1" applyFill="1" applyBorder="1"/>
    <xf numFmtId="9" fontId="1" fillId="6" borderId="11" xfId="0" applyNumberFormat="1" applyFont="1" applyFill="1" applyBorder="1" applyAlignment="1">
      <alignment horizontal="center"/>
    </xf>
    <xf numFmtId="9" fontId="1" fillId="6" borderId="12" xfId="0" applyNumberFormat="1" applyFont="1" applyFill="1" applyBorder="1"/>
    <xf numFmtId="9" fontId="1" fillId="6" borderId="13" xfId="0" applyNumberFormat="1" applyFont="1" applyFill="1" applyBorder="1"/>
    <xf numFmtId="9" fontId="1" fillId="3" borderId="17" xfId="0" applyNumberFormat="1" applyFont="1" applyFill="1" applyBorder="1" applyAlignment="1">
      <alignment horizontal="center"/>
    </xf>
    <xf numFmtId="0" fontId="23" fillId="7" borderId="18" xfId="0" applyFont="1" applyFill="1" applyBorder="1" applyAlignment="1">
      <alignment horizontal="center"/>
    </xf>
    <xf numFmtId="0" fontId="24" fillId="7" borderId="18" xfId="0" applyFont="1" applyFill="1" applyBorder="1" applyAlignment="1">
      <alignment horizontal="center"/>
    </xf>
    <xf numFmtId="0" fontId="23" fillId="7" borderId="8" xfId="0" applyFont="1" applyFill="1" applyBorder="1" applyAlignment="1">
      <alignment horizontal="center"/>
    </xf>
    <xf numFmtId="0" fontId="18" fillId="7" borderId="14" xfId="0" quotePrefix="1" applyFont="1" applyFill="1" applyBorder="1" applyAlignment="1">
      <alignment horizontal="center"/>
    </xf>
    <xf numFmtId="0" fontId="17" fillId="7" borderId="15" xfId="0" applyFont="1" applyFill="1" applyBorder="1" applyAlignment="1">
      <alignment vertical="center"/>
    </xf>
    <xf numFmtId="0" fontId="17" fillId="7" borderId="16" xfId="0" applyFont="1" applyFill="1" applyBorder="1" applyAlignment="1">
      <alignment vertical="center"/>
    </xf>
    <xf numFmtId="0" fontId="17" fillId="0" borderId="9" xfId="0" applyFont="1" applyFill="1" applyBorder="1" applyAlignment="1">
      <alignment horizontal="center" vertical="center"/>
    </xf>
    <xf numFmtId="0" fontId="18" fillId="7" borderId="5" xfId="0" applyFont="1" applyFill="1" applyBorder="1" applyAlignment="1">
      <alignment horizontal="center"/>
    </xf>
    <xf numFmtId="0" fontId="26" fillId="8" borderId="18" xfId="0" quotePrefix="1" applyFont="1" applyFill="1" applyBorder="1" applyAlignment="1">
      <alignment horizontal="left" vertical="center" wrapText="1"/>
    </xf>
    <xf numFmtId="0" fontId="24" fillId="9" borderId="9" xfId="0" applyFont="1" applyFill="1" applyBorder="1" applyAlignment="1">
      <alignment horizontal="center" vertical="center"/>
    </xf>
    <xf numFmtId="0" fontId="24" fillId="9" borderId="17" xfId="0" applyFont="1" applyFill="1" applyBorder="1" applyAlignment="1">
      <alignment horizontal="center" vertical="center"/>
    </xf>
    <xf numFmtId="0" fontId="17" fillId="9" borderId="9" xfId="0" applyFont="1" applyFill="1" applyBorder="1" applyAlignment="1">
      <alignment horizontal="center" vertical="center"/>
    </xf>
    <xf numFmtId="0" fontId="17" fillId="9" borderId="17" xfId="0" applyFont="1" applyFill="1" applyBorder="1" applyAlignment="1">
      <alignment horizontal="center" vertical="center"/>
    </xf>
    <xf numFmtId="0" fontId="17" fillId="9" borderId="3" xfId="0" applyFont="1" applyFill="1" applyBorder="1" applyAlignment="1">
      <alignment horizontal="center" vertical="center"/>
    </xf>
    <xf numFmtId="9" fontId="0" fillId="3" borderId="45" xfId="0" applyNumberFormat="1" applyFill="1" applyBorder="1" applyAlignment="1">
      <alignment horizontal="center"/>
    </xf>
    <xf numFmtId="9" fontId="0" fillId="3" borderId="12" xfId="0" applyNumberFormat="1" applyFill="1" applyBorder="1" applyAlignment="1">
      <alignment horizontal="center"/>
    </xf>
    <xf numFmtId="0" fontId="0" fillId="3" borderId="8" xfId="0" quotePrefix="1" applyFill="1" applyBorder="1" applyAlignment="1">
      <alignment horizontal="left"/>
    </xf>
    <xf numFmtId="0" fontId="0" fillId="3" borderId="9" xfId="0" quotePrefix="1" applyFill="1" applyBorder="1" applyAlignment="1">
      <alignment horizontal="left"/>
    </xf>
    <xf numFmtId="0" fontId="0" fillId="3" borderId="9" xfId="0" applyFill="1" applyBorder="1" applyAlignment="1">
      <alignment horizontal="center"/>
    </xf>
    <xf numFmtId="0" fontId="0" fillId="3" borderId="18" xfId="0" quotePrefix="1" applyFill="1" applyBorder="1" applyAlignment="1">
      <alignment horizontal="left"/>
    </xf>
    <xf numFmtId="0" fontId="0" fillId="3" borderId="2" xfId="0" quotePrefix="1" applyFill="1" applyBorder="1" applyAlignment="1">
      <alignment horizontal="left"/>
    </xf>
    <xf numFmtId="0" fontId="0" fillId="3" borderId="3" xfId="0" quotePrefix="1" applyFill="1" applyBorder="1" applyAlignment="1">
      <alignment horizontal="left"/>
    </xf>
    <xf numFmtId="0" fontId="0" fillId="3" borderId="3" xfId="0" applyFill="1" applyBorder="1" applyAlignment="1">
      <alignment horizontal="center"/>
    </xf>
    <xf numFmtId="9" fontId="0" fillId="3" borderId="46" xfId="0" applyNumberFormat="1" applyFill="1" applyBorder="1" applyAlignment="1">
      <alignment horizontal="center"/>
    </xf>
    <xf numFmtId="0" fontId="0" fillId="3" borderId="8" xfId="0" applyFill="1" applyBorder="1"/>
    <xf numFmtId="0" fontId="0" fillId="3" borderId="2" xfId="0" applyFill="1" applyBorder="1"/>
    <xf numFmtId="0" fontId="0" fillId="3" borderId="45" xfId="0" applyFill="1" applyBorder="1" applyAlignment="1">
      <alignment horizontal="center"/>
    </xf>
    <xf numFmtId="0" fontId="24" fillId="7" borderId="5" xfId="0" applyFont="1" applyFill="1" applyBorder="1" applyAlignment="1">
      <alignment horizontal="center" vertical="center"/>
    </xf>
    <xf numFmtId="0" fontId="28" fillId="0" borderId="17" xfId="0" applyFont="1" applyFill="1" applyBorder="1" applyAlignment="1">
      <alignment horizontal="center" vertical="center"/>
    </xf>
    <xf numFmtId="0" fontId="24" fillId="7" borderId="17" xfId="0" quotePrefix="1" applyFont="1" applyFill="1" applyBorder="1" applyAlignment="1">
      <alignment horizontal="center" vertical="center"/>
    </xf>
    <xf numFmtId="0" fontId="28" fillId="0" borderId="17" xfId="0" quotePrefix="1" applyFont="1" applyFill="1" applyBorder="1" applyAlignment="1">
      <alignment horizontal="center" vertical="center"/>
    </xf>
    <xf numFmtId="0" fontId="0" fillId="10" borderId="0" xfId="0" applyFill="1" applyAlignment="1">
      <alignment horizontal="center"/>
    </xf>
    <xf numFmtId="0" fontId="0" fillId="10" borderId="0" xfId="0" applyFill="1"/>
    <xf numFmtId="0" fontId="1" fillId="3" borderId="0" xfId="0" applyFont="1" applyFill="1" applyBorder="1" applyAlignment="1">
      <alignment horizontal="center" vertical="center"/>
    </xf>
    <xf numFmtId="0" fontId="1" fillId="3" borderId="17" xfId="0" quotePrefix="1" applyFont="1" applyFill="1" applyBorder="1" applyAlignment="1">
      <alignment horizontal="center" vertical="center"/>
    </xf>
    <xf numFmtId="0" fontId="1" fillId="3" borderId="17" xfId="0" applyFont="1" applyFill="1" applyBorder="1" applyAlignment="1">
      <alignment horizontal="center" vertical="center"/>
    </xf>
    <xf numFmtId="0" fontId="1" fillId="3" borderId="18" xfId="0" quotePrefix="1" applyFont="1" applyFill="1" applyBorder="1" applyAlignment="1">
      <alignment horizontal="center" vertical="center"/>
    </xf>
    <xf numFmtId="0" fontId="1" fillId="3" borderId="18" xfId="0" applyFont="1" applyFill="1" applyBorder="1" applyAlignment="1">
      <alignment horizontal="center" vertical="center"/>
    </xf>
    <xf numFmtId="0" fontId="1" fillId="3" borderId="2" xfId="0" applyFont="1" applyFill="1" applyBorder="1" applyAlignment="1">
      <alignment horizontal="center" vertical="center"/>
    </xf>
    <xf numFmtId="0" fontId="1" fillId="3" borderId="21" xfId="0" quotePrefix="1" applyFont="1" applyFill="1" applyBorder="1" applyAlignment="1">
      <alignment horizontal="center" vertical="center"/>
    </xf>
    <xf numFmtId="0" fontId="0" fillId="3" borderId="23" xfId="0" applyFill="1" applyBorder="1" applyAlignment="1">
      <alignment horizontal="center"/>
    </xf>
    <xf numFmtId="0" fontId="1" fillId="3" borderId="13" xfId="0" applyFont="1" applyFill="1" applyBorder="1" applyAlignment="1">
      <alignment horizontal="center"/>
    </xf>
    <xf numFmtId="0" fontId="0" fillId="3" borderId="10" xfId="0" applyNumberFormat="1" applyFill="1" applyBorder="1" applyAlignment="1">
      <alignment horizontal="center"/>
    </xf>
    <xf numFmtId="0" fontId="1" fillId="3" borderId="16" xfId="0" applyFont="1" applyFill="1" applyBorder="1" applyAlignment="1">
      <alignment horizontal="center"/>
    </xf>
    <xf numFmtId="0" fontId="1" fillId="3" borderId="8" xfId="0" quotePrefix="1" applyFont="1" applyFill="1" applyBorder="1" applyAlignment="1">
      <alignment horizontal="center" vertical="center"/>
    </xf>
    <xf numFmtId="0" fontId="0" fillId="3" borderId="19" xfId="0" applyNumberFormat="1" applyFill="1" applyBorder="1" applyAlignment="1">
      <alignment horizontal="center"/>
    </xf>
    <xf numFmtId="0" fontId="24" fillId="11" borderId="17" xfId="0" quotePrefix="1" applyFont="1" applyFill="1" applyBorder="1" applyAlignment="1">
      <alignment horizontal="center" vertical="center"/>
    </xf>
    <xf numFmtId="0" fontId="28" fillId="11" borderId="17" xfId="0" applyFont="1" applyFill="1" applyBorder="1" applyAlignment="1">
      <alignment horizontal="center" vertical="center"/>
    </xf>
    <xf numFmtId="0" fontId="0" fillId="3" borderId="0" xfId="0" applyNumberFormat="1" applyFill="1" applyBorder="1" applyAlignment="1">
      <alignment horizontal="center"/>
    </xf>
    <xf numFmtId="0" fontId="8" fillId="4" borderId="0" xfId="0" quotePrefix="1" applyFont="1" applyFill="1" applyAlignment="1"/>
    <xf numFmtId="0" fontId="8" fillId="4" borderId="0" xfId="0" quotePrefix="1" applyFont="1" applyFill="1" applyAlignment="1">
      <alignment vertical="center"/>
    </xf>
    <xf numFmtId="0" fontId="27" fillId="4" borderId="0" xfId="0" applyFont="1" applyFill="1"/>
    <xf numFmtId="0" fontId="0" fillId="3" borderId="46" xfId="0" applyNumberFormat="1" applyFill="1" applyBorder="1" applyAlignment="1">
      <alignment horizontal="center"/>
    </xf>
    <xf numFmtId="0" fontId="1" fillId="3" borderId="6" xfId="0" applyFont="1" applyFill="1" applyBorder="1" applyAlignment="1">
      <alignment horizontal="center" vertical="center"/>
    </xf>
    <xf numFmtId="0" fontId="23" fillId="9" borderId="31" xfId="0" quotePrefix="1" applyFont="1" applyFill="1" applyBorder="1" applyAlignment="1">
      <alignment horizontal="right" vertical="center"/>
    </xf>
    <xf numFmtId="14" fontId="29" fillId="9" borderId="38" xfId="0" applyNumberFormat="1" applyFont="1" applyFill="1" applyBorder="1" applyAlignment="1">
      <alignment horizontal="center" vertical="center"/>
    </xf>
    <xf numFmtId="0" fontId="23" fillId="7" borderId="8" xfId="0" quotePrefix="1" applyFont="1" applyFill="1" applyBorder="1" applyAlignment="1">
      <alignment horizontal="center" vertical="center"/>
    </xf>
    <xf numFmtId="0" fontId="0" fillId="9" borderId="0" xfId="0" applyFill="1"/>
    <xf numFmtId="0" fontId="1" fillId="10" borderId="0" xfId="0" applyFont="1" applyFill="1" applyAlignment="1">
      <alignment horizontal="center"/>
    </xf>
    <xf numFmtId="0" fontId="1" fillId="3" borderId="17" xfId="0" applyFont="1" applyFill="1" applyBorder="1" applyAlignment="1">
      <alignment horizontal="center"/>
    </xf>
    <xf numFmtId="0" fontId="17" fillId="9" borderId="0" xfId="0" applyFont="1" applyFill="1" applyAlignment="1"/>
    <xf numFmtId="0" fontId="1" fillId="6" borderId="50" xfId="0" applyFont="1" applyFill="1" applyBorder="1" applyAlignment="1">
      <alignment horizontal="center"/>
    </xf>
    <xf numFmtId="164" fontId="1" fillId="6" borderId="15" xfId="2" applyNumberFormat="1" applyFont="1" applyFill="1" applyBorder="1" applyAlignment="1">
      <alignment horizontal="center"/>
    </xf>
    <xf numFmtId="0" fontId="0" fillId="3" borderId="17" xfId="0" applyFill="1" applyBorder="1" applyAlignment="1">
      <alignment horizontal="center" vertical="center"/>
    </xf>
    <xf numFmtId="0" fontId="0" fillId="0" borderId="0" xfId="0" quotePrefix="1" applyAlignment="1">
      <alignment horizontal="left"/>
    </xf>
    <xf numFmtId="0" fontId="15" fillId="4" borderId="0" xfId="0" quotePrefix="1" applyFont="1" applyFill="1" applyAlignment="1">
      <alignment horizontal="center"/>
    </xf>
    <xf numFmtId="0" fontId="1" fillId="0" borderId="0" xfId="0" applyFont="1" applyFill="1" applyAlignment="1">
      <alignment horizontal="center"/>
    </xf>
    <xf numFmtId="0" fontId="0" fillId="0" borderId="0" xfId="0" applyFill="1"/>
    <xf numFmtId="0" fontId="31" fillId="4" borderId="9" xfId="0" applyFont="1" applyFill="1" applyBorder="1" applyAlignment="1">
      <alignment horizontal="center" vertical="center"/>
    </xf>
    <xf numFmtId="0" fontId="30" fillId="4" borderId="9" xfId="0" applyFont="1" applyFill="1" applyBorder="1" applyAlignment="1">
      <alignment horizontal="center" vertical="center"/>
    </xf>
    <xf numFmtId="0" fontId="31" fillId="4" borderId="3" xfId="0" applyFont="1" applyFill="1" applyBorder="1" applyAlignment="1">
      <alignment horizontal="center" vertical="center"/>
    </xf>
    <xf numFmtId="0" fontId="30" fillId="4" borderId="3" xfId="0" applyFont="1" applyFill="1" applyBorder="1" applyAlignment="1">
      <alignment horizontal="center" vertical="center"/>
    </xf>
    <xf numFmtId="0" fontId="1" fillId="4" borderId="22" xfId="0" applyFont="1" applyFill="1" applyBorder="1" applyAlignment="1">
      <alignment horizontal="center"/>
    </xf>
    <xf numFmtId="0" fontId="1" fillId="4" borderId="17" xfId="0" applyFont="1" applyFill="1" applyBorder="1" applyAlignment="1">
      <alignment horizontal="center"/>
    </xf>
    <xf numFmtId="0" fontId="1" fillId="4" borderId="3" xfId="0" applyFont="1" applyFill="1" applyBorder="1" applyAlignment="1">
      <alignment horizontal="center"/>
    </xf>
    <xf numFmtId="0" fontId="22" fillId="9" borderId="0" xfId="0" applyFont="1" applyFill="1" applyBorder="1" applyAlignment="1">
      <alignment horizontal="center" vertical="center"/>
    </xf>
    <xf numFmtId="0" fontId="33" fillId="2" borderId="17" xfId="0" applyFont="1" applyFill="1" applyBorder="1" applyAlignment="1">
      <alignment horizontal="center"/>
    </xf>
    <xf numFmtId="0" fontId="33" fillId="4" borderId="17" xfId="0" applyFont="1" applyFill="1" applyBorder="1"/>
    <xf numFmtId="0" fontId="33" fillId="2" borderId="17" xfId="0" applyFont="1" applyFill="1" applyBorder="1" applyAlignment="1">
      <alignment horizontal="center" vertical="center"/>
    </xf>
    <xf numFmtId="0" fontId="0" fillId="9" borderId="0" xfId="0" applyFill="1" applyAlignment="1">
      <alignment horizontal="center"/>
    </xf>
    <xf numFmtId="0" fontId="0" fillId="9" borderId="0" xfId="0" applyFill="1" applyAlignment="1">
      <alignment horizontal="center" vertical="center"/>
    </xf>
    <xf numFmtId="0" fontId="0" fillId="4" borderId="0" xfId="0" applyFill="1" applyAlignment="1">
      <alignment horizontal="center"/>
    </xf>
    <xf numFmtId="0" fontId="0" fillId="4" borderId="0" xfId="0" applyFill="1" applyAlignment="1">
      <alignment horizontal="center" vertical="center"/>
    </xf>
    <xf numFmtId="0" fontId="31" fillId="4" borderId="51" xfId="0" applyFont="1" applyFill="1" applyBorder="1" applyAlignment="1">
      <alignment horizontal="center" vertical="center"/>
    </xf>
    <xf numFmtId="0" fontId="31" fillId="4" borderId="52" xfId="0" applyFont="1" applyFill="1" applyBorder="1" applyAlignment="1">
      <alignment horizontal="center" vertical="center"/>
    </xf>
    <xf numFmtId="0" fontId="0" fillId="3" borderId="22" xfId="0" applyFill="1" applyBorder="1" applyAlignment="1">
      <alignment horizontal="center" vertical="center"/>
    </xf>
    <xf numFmtId="14" fontId="0" fillId="3" borderId="22" xfId="0" applyNumberFormat="1" applyFill="1" applyBorder="1" applyAlignment="1">
      <alignment horizontal="center" vertical="center"/>
    </xf>
    <xf numFmtId="0" fontId="1" fillId="3" borderId="11" xfId="0" quotePrefix="1" applyFont="1" applyFill="1" applyBorder="1" applyAlignment="1">
      <alignment horizontal="center" vertical="center" wrapText="1"/>
    </xf>
    <xf numFmtId="0" fontId="1" fillId="3" borderId="12" xfId="0" applyFont="1" applyFill="1" applyBorder="1" applyAlignment="1">
      <alignment horizontal="center" vertical="center" wrapText="1"/>
    </xf>
    <xf numFmtId="0" fontId="1" fillId="3" borderId="13" xfId="0" quotePrefix="1" applyFont="1" applyFill="1" applyBorder="1" applyAlignment="1">
      <alignment horizontal="center" vertical="center" wrapText="1"/>
    </xf>
    <xf numFmtId="0" fontId="1" fillId="2" borderId="22" xfId="0" applyFont="1" applyFill="1" applyBorder="1" applyAlignment="1">
      <alignment horizontal="center" vertical="center" wrapText="1"/>
    </xf>
    <xf numFmtId="0" fontId="1" fillId="4" borderId="22" xfId="0" applyFont="1" applyFill="1" applyBorder="1" applyAlignment="1">
      <alignment horizontal="center" vertical="center" wrapText="1"/>
    </xf>
    <xf numFmtId="14" fontId="1" fillId="13" borderId="22" xfId="0" applyNumberFormat="1" applyFont="1" applyFill="1" applyBorder="1" applyAlignment="1">
      <alignment horizontal="center" vertical="center" wrapText="1"/>
    </xf>
    <xf numFmtId="0" fontId="1" fillId="13" borderId="22" xfId="0" quotePrefix="1" applyFont="1" applyFill="1" applyBorder="1" applyAlignment="1">
      <alignment horizontal="left" vertical="center" wrapText="1"/>
    </xf>
    <xf numFmtId="0" fontId="1" fillId="4" borderId="22" xfId="0" applyFont="1" applyFill="1" applyBorder="1" applyAlignment="1">
      <alignment horizontal="left" vertical="center" wrapText="1"/>
    </xf>
    <xf numFmtId="0" fontId="1" fillId="12" borderId="22" xfId="0" quotePrefix="1" applyFont="1" applyFill="1" applyBorder="1" applyAlignment="1">
      <alignment horizontal="left" vertical="center" wrapText="1"/>
    </xf>
    <xf numFmtId="0" fontId="1" fillId="4" borderId="53" xfId="0" applyFont="1" applyFill="1" applyBorder="1" applyAlignment="1">
      <alignment horizontal="left" vertical="center" wrapText="1"/>
    </xf>
    <xf numFmtId="0" fontId="1" fillId="14" borderId="21" xfId="0" applyFont="1" applyFill="1" applyBorder="1" applyAlignment="1">
      <alignment horizontal="left" vertical="center" wrapText="1"/>
    </xf>
    <xf numFmtId="14" fontId="1" fillId="14" borderId="22" xfId="0" applyNumberFormat="1" applyFont="1" applyFill="1" applyBorder="1" applyAlignment="1">
      <alignment horizontal="center" vertical="center" wrapText="1"/>
    </xf>
    <xf numFmtId="14" fontId="1" fillId="4" borderId="22" xfId="0" applyNumberFormat="1" applyFont="1" applyFill="1" applyBorder="1" applyAlignment="1">
      <alignment horizontal="center" vertical="center" wrapText="1"/>
    </xf>
    <xf numFmtId="0" fontId="1" fillId="2" borderId="17" xfId="0" applyFont="1" applyFill="1" applyBorder="1" applyAlignment="1">
      <alignment horizontal="center" vertical="center" wrapText="1"/>
    </xf>
    <xf numFmtId="0" fontId="1" fillId="4" borderId="17" xfId="0" applyFont="1" applyFill="1" applyBorder="1" applyAlignment="1">
      <alignment horizontal="center" vertical="center" wrapText="1"/>
    </xf>
    <xf numFmtId="0" fontId="1" fillId="13" borderId="17" xfId="0" applyFont="1" applyFill="1" applyBorder="1" applyAlignment="1">
      <alignment horizontal="left" vertical="center" wrapText="1"/>
    </xf>
    <xf numFmtId="0" fontId="1" fillId="4" borderId="17" xfId="0" applyFont="1" applyFill="1" applyBorder="1" applyAlignment="1">
      <alignment horizontal="left" vertical="center" wrapText="1"/>
    </xf>
    <xf numFmtId="0" fontId="1" fillId="12" borderId="17" xfId="0" applyFont="1" applyFill="1" applyBorder="1" applyAlignment="1">
      <alignment horizontal="left" vertical="center" wrapText="1"/>
    </xf>
    <xf numFmtId="0" fontId="1" fillId="4" borderId="40" xfId="0" applyFont="1" applyFill="1" applyBorder="1" applyAlignment="1">
      <alignment horizontal="left" vertical="center" wrapText="1"/>
    </xf>
    <xf numFmtId="0" fontId="1" fillId="14" borderId="18" xfId="0" applyFont="1" applyFill="1" applyBorder="1" applyAlignment="1">
      <alignment horizontal="left" vertical="center" wrapText="1"/>
    </xf>
    <xf numFmtId="0" fontId="1" fillId="14" borderId="17" xfId="0" applyFont="1" applyFill="1" applyBorder="1" applyAlignment="1">
      <alignment horizontal="center" vertical="center" wrapText="1"/>
    </xf>
    <xf numFmtId="0" fontId="1" fillId="13" borderId="17"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1" fillId="13" borderId="3" xfId="0" applyFont="1" applyFill="1" applyBorder="1" applyAlignment="1">
      <alignment horizontal="center" vertical="center" wrapText="1"/>
    </xf>
    <xf numFmtId="0" fontId="1" fillId="13" borderId="3" xfId="0" applyFont="1" applyFill="1" applyBorder="1" applyAlignment="1">
      <alignment horizontal="left" vertical="center" wrapText="1"/>
    </xf>
    <xf numFmtId="0" fontId="1" fillId="4" borderId="3" xfId="0" applyFont="1" applyFill="1" applyBorder="1" applyAlignment="1">
      <alignment horizontal="left" vertical="center" wrapText="1"/>
    </xf>
    <xf numFmtId="0" fontId="1" fillId="12" borderId="3" xfId="0" applyFont="1" applyFill="1" applyBorder="1" applyAlignment="1">
      <alignment horizontal="left" vertical="center" wrapText="1"/>
    </xf>
    <xf numFmtId="0" fontId="1" fillId="4" borderId="52" xfId="0" applyFont="1" applyFill="1" applyBorder="1" applyAlignment="1">
      <alignment horizontal="left" vertical="center" wrapText="1"/>
    </xf>
    <xf numFmtId="0" fontId="1" fillId="14" borderId="2" xfId="0" applyFont="1" applyFill="1" applyBorder="1" applyAlignment="1">
      <alignment horizontal="left" vertical="center" wrapText="1"/>
    </xf>
    <xf numFmtId="0" fontId="1" fillId="14" borderId="3" xfId="0" applyFont="1" applyFill="1" applyBorder="1" applyAlignment="1">
      <alignment horizontal="center" vertical="center" wrapText="1"/>
    </xf>
    <xf numFmtId="14" fontId="1" fillId="14" borderId="17" xfId="0" applyNumberFormat="1" applyFont="1" applyFill="1" applyBorder="1" applyAlignment="1">
      <alignment horizontal="center" vertical="center" wrapText="1"/>
    </xf>
    <xf numFmtId="0" fontId="1" fillId="2" borderId="21" xfId="0" applyFont="1" applyFill="1" applyBorder="1" applyAlignment="1">
      <alignment horizontal="center" vertical="center"/>
    </xf>
    <xf numFmtId="0" fontId="1" fillId="2" borderId="18" xfId="0" applyFont="1" applyFill="1" applyBorder="1" applyAlignment="1">
      <alignment horizontal="center" vertical="center"/>
    </xf>
    <xf numFmtId="0" fontId="1" fillId="2" borderId="2" xfId="0" applyFont="1" applyFill="1" applyBorder="1" applyAlignment="1">
      <alignment horizontal="center" vertical="center"/>
    </xf>
    <xf numFmtId="14" fontId="33" fillId="2" borderId="17" xfId="0" applyNumberFormat="1" applyFont="1" applyFill="1" applyBorder="1" applyAlignment="1">
      <alignment horizontal="center" vertical="center"/>
    </xf>
    <xf numFmtId="0" fontId="0" fillId="0" borderId="0" xfId="0" pivotButton="1"/>
    <xf numFmtId="0" fontId="0" fillId="0" borderId="0" xfId="0" applyNumberFormat="1"/>
    <xf numFmtId="14" fontId="0" fillId="0" borderId="0" xfId="0" applyNumberFormat="1"/>
    <xf numFmtId="0" fontId="34" fillId="2" borderId="17" xfId="0" applyFont="1" applyFill="1" applyBorder="1" applyAlignment="1">
      <alignment horizontal="center"/>
    </xf>
    <xf numFmtId="0" fontId="28" fillId="4" borderId="0" xfId="0" applyFont="1" applyFill="1" applyBorder="1" applyAlignment="1">
      <alignment horizontal="center" vertical="center"/>
    </xf>
    <xf numFmtId="14" fontId="35" fillId="9" borderId="38" xfId="0" applyNumberFormat="1" applyFont="1" applyFill="1" applyBorder="1" applyAlignment="1">
      <alignment horizontal="center" vertical="center"/>
    </xf>
    <xf numFmtId="0" fontId="28" fillId="4" borderId="0" xfId="0" quotePrefix="1" applyFont="1" applyFill="1" applyBorder="1" applyAlignment="1">
      <alignment horizontal="right" vertical="center"/>
    </xf>
    <xf numFmtId="0" fontId="28" fillId="4" borderId="0" xfId="0" quotePrefix="1" applyFont="1" applyFill="1" applyBorder="1" applyAlignment="1">
      <alignment horizontal="center" vertical="center"/>
    </xf>
    <xf numFmtId="1" fontId="1" fillId="0" borderId="0" xfId="0" applyNumberFormat="1" applyFont="1" applyAlignment="1">
      <alignment horizontal="center"/>
    </xf>
    <xf numFmtId="0" fontId="31" fillId="4" borderId="17" xfId="0" applyFont="1" applyFill="1" applyBorder="1" applyAlignment="1">
      <alignment horizontal="center" vertical="center"/>
    </xf>
    <xf numFmtId="0" fontId="1" fillId="4" borderId="22" xfId="0" quotePrefix="1" applyFont="1" applyFill="1" applyBorder="1" applyAlignment="1">
      <alignment horizontal="left" vertical="center" wrapText="1"/>
    </xf>
    <xf numFmtId="0" fontId="1" fillId="13" borderId="22" xfId="0" quotePrefix="1" applyFont="1" applyFill="1" applyBorder="1" applyAlignment="1">
      <alignment horizontal="center" vertical="center" wrapText="1"/>
    </xf>
    <xf numFmtId="0" fontId="1" fillId="14" borderId="21" xfId="0" applyFont="1" applyFill="1" applyBorder="1" applyAlignment="1">
      <alignment horizontal="center" vertical="center" wrapText="1"/>
    </xf>
    <xf numFmtId="0" fontId="30" fillId="4" borderId="51" xfId="0" applyFont="1" applyFill="1" applyBorder="1" applyAlignment="1">
      <alignment horizontal="center" vertical="center"/>
    </xf>
    <xf numFmtId="0" fontId="30" fillId="4" borderId="52" xfId="0" applyFont="1" applyFill="1" applyBorder="1" applyAlignment="1">
      <alignment horizontal="center" vertical="center"/>
    </xf>
    <xf numFmtId="14" fontId="1" fillId="13" borderId="17" xfId="0" applyNumberFormat="1" applyFont="1" applyFill="1" applyBorder="1" applyAlignment="1">
      <alignment horizontal="center" vertical="center" wrapText="1"/>
    </xf>
    <xf numFmtId="0" fontId="28" fillId="0" borderId="17" xfId="0" quotePrefix="1" applyFont="1" applyFill="1" applyBorder="1" applyAlignment="1">
      <alignment horizontal="left" vertical="center"/>
    </xf>
    <xf numFmtId="0" fontId="8" fillId="4" borderId="0" xfId="0" quotePrefix="1" applyFont="1" applyFill="1" applyAlignment="1">
      <alignment horizontal="center" vertical="center"/>
    </xf>
    <xf numFmtId="0" fontId="8" fillId="4" borderId="0" xfId="0" quotePrefix="1" applyFont="1" applyFill="1" applyAlignment="1">
      <alignment horizontal="center"/>
    </xf>
    <xf numFmtId="0" fontId="24" fillId="7" borderId="9" xfId="0" applyFont="1" applyFill="1" applyBorder="1" applyAlignment="1">
      <alignment horizontal="center" vertical="center"/>
    </xf>
    <xf numFmtId="0" fontId="24" fillId="7" borderId="6" xfId="0" applyFont="1" applyFill="1" applyBorder="1" applyAlignment="1">
      <alignment horizontal="center" vertical="center"/>
    </xf>
    <xf numFmtId="0" fontId="24" fillId="7" borderId="10" xfId="0" applyFont="1" applyFill="1" applyBorder="1" applyAlignment="1">
      <alignment horizontal="center" vertical="center"/>
    </xf>
    <xf numFmtId="0" fontId="24" fillId="7" borderId="7" xfId="0" applyFont="1" applyFill="1" applyBorder="1" applyAlignment="1">
      <alignment horizontal="center" vertical="center"/>
    </xf>
    <xf numFmtId="0" fontId="22" fillId="9" borderId="15" xfId="0" applyFont="1" applyFill="1" applyBorder="1" applyAlignment="1">
      <alignment horizontal="center"/>
    </xf>
    <xf numFmtId="0" fontId="22" fillId="9" borderId="47" xfId="0" applyFont="1" applyFill="1" applyBorder="1" applyAlignment="1">
      <alignment horizontal="center"/>
    </xf>
    <xf numFmtId="0" fontId="22" fillId="9" borderId="22" xfId="0" applyFont="1" applyFill="1" applyBorder="1" applyAlignment="1">
      <alignment horizontal="center"/>
    </xf>
    <xf numFmtId="0" fontId="24" fillId="7" borderId="15" xfId="0" applyFont="1" applyFill="1" applyBorder="1" applyAlignment="1">
      <alignment horizontal="center" vertical="center"/>
    </xf>
    <xf numFmtId="0" fontId="24" fillId="7" borderId="47" xfId="0" applyFont="1" applyFill="1" applyBorder="1" applyAlignment="1">
      <alignment horizontal="center" vertical="center"/>
    </xf>
    <xf numFmtId="0" fontId="17" fillId="9" borderId="0" xfId="0" applyFont="1" applyFill="1" applyAlignment="1">
      <alignment horizontal="center"/>
    </xf>
    <xf numFmtId="0" fontId="23" fillId="9" borderId="15" xfId="0" applyFont="1" applyFill="1" applyBorder="1" applyAlignment="1">
      <alignment horizontal="center"/>
    </xf>
    <xf numFmtId="0" fontId="23" fillId="9" borderId="47" xfId="0" applyFont="1" applyFill="1" applyBorder="1" applyAlignment="1">
      <alignment horizontal="center"/>
    </xf>
    <xf numFmtId="0" fontId="23" fillId="9" borderId="45" xfId="0" applyFont="1" applyFill="1" applyBorder="1" applyAlignment="1">
      <alignment horizontal="center"/>
    </xf>
    <xf numFmtId="0" fontId="24" fillId="9" borderId="15" xfId="0" applyFont="1" applyFill="1" applyBorder="1" applyAlignment="1">
      <alignment horizontal="center" vertical="center"/>
    </xf>
    <xf numFmtId="0" fontId="24" fillId="9" borderId="47" xfId="0" applyFont="1" applyFill="1" applyBorder="1" applyAlignment="1">
      <alignment horizontal="center" vertical="center"/>
    </xf>
    <xf numFmtId="0" fontId="24" fillId="9" borderId="45" xfId="0" applyFont="1" applyFill="1" applyBorder="1" applyAlignment="1">
      <alignment horizontal="center" vertical="center"/>
    </xf>
    <xf numFmtId="0" fontId="17" fillId="9" borderId="36" xfId="0" applyFont="1" applyFill="1" applyBorder="1" applyAlignment="1">
      <alignment horizontal="center"/>
    </xf>
    <xf numFmtId="0" fontId="24" fillId="9" borderId="22" xfId="0" applyFont="1" applyFill="1" applyBorder="1" applyAlignment="1">
      <alignment horizontal="center" vertical="center"/>
    </xf>
    <xf numFmtId="0" fontId="17" fillId="9" borderId="35" xfId="0" quotePrefix="1" applyFont="1" applyFill="1" applyBorder="1" applyAlignment="1">
      <alignment horizontal="center"/>
    </xf>
    <xf numFmtId="0" fontId="17" fillId="9" borderId="36" xfId="0" quotePrefix="1" applyFont="1" applyFill="1" applyBorder="1" applyAlignment="1">
      <alignment horizontal="center"/>
    </xf>
    <xf numFmtId="0" fontId="17" fillId="9" borderId="32" xfId="0" quotePrefix="1" applyFont="1" applyFill="1" applyBorder="1" applyAlignment="1">
      <alignment horizontal="center"/>
    </xf>
    <xf numFmtId="0" fontId="17" fillId="9" borderId="33" xfId="0" quotePrefix="1" applyFont="1" applyFill="1" applyBorder="1" applyAlignment="1">
      <alignment horizontal="center"/>
    </xf>
    <xf numFmtId="0" fontId="17" fillId="9" borderId="30" xfId="0" quotePrefix="1" applyFont="1" applyFill="1" applyBorder="1" applyAlignment="1">
      <alignment horizontal="center"/>
    </xf>
    <xf numFmtId="0" fontId="24" fillId="4" borderId="15" xfId="0" applyFont="1" applyFill="1" applyBorder="1" applyAlignment="1">
      <alignment horizontal="center" vertical="center"/>
    </xf>
    <xf numFmtId="0" fontId="24" fillId="4" borderId="47" xfId="0" applyFont="1" applyFill="1" applyBorder="1" applyAlignment="1">
      <alignment horizontal="center" vertical="center"/>
    </xf>
    <xf numFmtId="0" fontId="24" fillId="4" borderId="45" xfId="0" applyFont="1" applyFill="1" applyBorder="1" applyAlignment="1">
      <alignment horizontal="center" vertical="center"/>
    </xf>
    <xf numFmtId="0" fontId="25" fillId="9" borderId="35" xfId="0" quotePrefix="1" applyFont="1" applyFill="1" applyBorder="1" applyAlignment="1">
      <alignment horizontal="center" vertical="top" wrapText="1"/>
    </xf>
    <xf numFmtId="0" fontId="25" fillId="9" borderId="36" xfId="0" quotePrefix="1" applyFont="1" applyFill="1" applyBorder="1" applyAlignment="1">
      <alignment horizontal="center" vertical="top" wrapText="1"/>
    </xf>
    <xf numFmtId="0" fontId="25" fillId="9" borderId="37" xfId="0" quotePrefix="1" applyFont="1" applyFill="1" applyBorder="1" applyAlignment="1">
      <alignment horizontal="center" vertical="top" wrapText="1"/>
    </xf>
    <xf numFmtId="0" fontId="23" fillId="9" borderId="22" xfId="0" applyFont="1" applyFill="1" applyBorder="1" applyAlignment="1">
      <alignment horizontal="center"/>
    </xf>
    <xf numFmtId="0" fontId="17" fillId="9" borderId="44" xfId="0" quotePrefix="1" applyFont="1" applyFill="1" applyBorder="1" applyAlignment="1">
      <alignment horizontal="center" vertical="top" wrapText="1"/>
    </xf>
    <xf numFmtId="0" fontId="17" fillId="9" borderId="48" xfId="0" quotePrefix="1" applyFont="1" applyFill="1" applyBorder="1" applyAlignment="1">
      <alignment horizontal="center" vertical="top" wrapText="1"/>
    </xf>
    <xf numFmtId="0" fontId="17" fillId="9" borderId="49" xfId="0" quotePrefix="1" applyFont="1" applyFill="1" applyBorder="1" applyAlignment="1">
      <alignment horizontal="center" vertical="top" wrapText="1"/>
    </xf>
    <xf numFmtId="0" fontId="22" fillId="4" borderId="35" xfId="0" quotePrefix="1" applyFont="1" applyFill="1" applyBorder="1" applyAlignment="1">
      <alignment horizontal="center" vertical="center"/>
    </xf>
    <xf numFmtId="0" fontId="22" fillId="4" borderId="36" xfId="0" quotePrefix="1" applyFont="1" applyFill="1" applyBorder="1" applyAlignment="1">
      <alignment horizontal="center" vertical="center"/>
    </xf>
    <xf numFmtId="0" fontId="22" fillId="4" borderId="37" xfId="0" quotePrefix="1" applyFont="1" applyFill="1" applyBorder="1" applyAlignment="1">
      <alignment horizontal="center" vertical="center"/>
    </xf>
    <xf numFmtId="0" fontId="22" fillId="4" borderId="28" xfId="0" quotePrefix="1" applyFont="1" applyFill="1" applyBorder="1" applyAlignment="1">
      <alignment horizontal="center" vertical="center"/>
    </xf>
    <xf numFmtId="0" fontId="22" fillId="4" borderId="0" xfId="0" quotePrefix="1" applyFont="1" applyFill="1" applyBorder="1" applyAlignment="1">
      <alignment horizontal="center" vertical="center"/>
    </xf>
    <xf numFmtId="0" fontId="22" fillId="4" borderId="29" xfId="0" quotePrefix="1" applyFont="1" applyFill="1" applyBorder="1" applyAlignment="1">
      <alignment horizontal="center" vertical="center"/>
    </xf>
    <xf numFmtId="0" fontId="22" fillId="9" borderId="44" xfId="0" applyFont="1" applyFill="1" applyBorder="1" applyAlignment="1">
      <alignment horizontal="center"/>
    </xf>
    <xf numFmtId="0" fontId="22" fillId="9" borderId="48" xfId="0" applyFont="1" applyFill="1" applyBorder="1" applyAlignment="1">
      <alignment horizontal="center"/>
    </xf>
    <xf numFmtId="0" fontId="22" fillId="9" borderId="49" xfId="0" applyFont="1" applyFill="1" applyBorder="1" applyAlignment="1">
      <alignment horizontal="center"/>
    </xf>
    <xf numFmtId="0" fontId="30" fillId="2" borderId="6" xfId="0" applyFont="1" applyFill="1" applyBorder="1" applyAlignment="1">
      <alignment horizontal="center" vertical="center"/>
    </xf>
    <xf numFmtId="0" fontId="30" fillId="2" borderId="22" xfId="0" applyFont="1" applyFill="1" applyBorder="1" applyAlignment="1">
      <alignment horizontal="center" vertical="center"/>
    </xf>
    <xf numFmtId="0" fontId="22" fillId="4" borderId="35" xfId="0" applyFont="1" applyFill="1" applyBorder="1" applyAlignment="1">
      <alignment horizontal="center" vertical="center"/>
    </xf>
    <xf numFmtId="0" fontId="22" fillId="4" borderId="36" xfId="0" applyFont="1" applyFill="1" applyBorder="1" applyAlignment="1">
      <alignment horizontal="center" vertical="center"/>
    </xf>
    <xf numFmtId="0" fontId="32" fillId="4" borderId="0" xfId="0" applyFont="1" applyFill="1" applyAlignment="1">
      <alignment horizontal="center" vertical="center"/>
    </xf>
    <xf numFmtId="0" fontId="30" fillId="14" borderId="8" xfId="0" applyFont="1" applyFill="1" applyBorder="1" applyAlignment="1">
      <alignment horizontal="center" vertical="center"/>
    </xf>
    <xf numFmtId="0" fontId="30" fillId="14" borderId="2" xfId="0" applyFont="1" applyFill="1" applyBorder="1" applyAlignment="1">
      <alignment horizontal="center" vertical="center"/>
    </xf>
    <xf numFmtId="0" fontId="30" fillId="14" borderId="9" xfId="0" applyFont="1" applyFill="1" applyBorder="1" applyAlignment="1">
      <alignment horizontal="center" vertical="center"/>
    </xf>
    <xf numFmtId="0" fontId="30" fillId="14" borderId="3" xfId="0" applyFont="1" applyFill="1" applyBorder="1" applyAlignment="1">
      <alignment horizontal="center" vertical="center"/>
    </xf>
    <xf numFmtId="0" fontId="30" fillId="2" borderId="8" xfId="0" applyFont="1" applyFill="1" applyBorder="1" applyAlignment="1">
      <alignment horizontal="center" vertical="center"/>
    </xf>
    <xf numFmtId="0" fontId="30" fillId="2" borderId="2" xfId="0" applyFont="1" applyFill="1" applyBorder="1" applyAlignment="1">
      <alignment horizontal="center" vertical="center"/>
    </xf>
    <xf numFmtId="0" fontId="30" fillId="2" borderId="9" xfId="0" applyFont="1" applyFill="1" applyBorder="1" applyAlignment="1">
      <alignment horizontal="center" vertical="center"/>
    </xf>
    <xf numFmtId="0" fontId="30" fillId="2" borderId="3" xfId="0" applyFont="1" applyFill="1" applyBorder="1" applyAlignment="1">
      <alignment horizontal="center" vertical="center"/>
    </xf>
    <xf numFmtId="0" fontId="30" fillId="2" borderId="9" xfId="0" quotePrefix="1" applyFont="1" applyFill="1" applyBorder="1" applyAlignment="1">
      <alignment horizontal="center" vertical="center"/>
    </xf>
    <xf numFmtId="0" fontId="30" fillId="13" borderId="9" xfId="0" applyFont="1" applyFill="1" applyBorder="1" applyAlignment="1">
      <alignment horizontal="center" vertical="center"/>
    </xf>
    <xf numFmtId="0" fontId="30" fillId="13" borderId="3" xfId="0" applyFont="1" applyFill="1" applyBorder="1" applyAlignment="1">
      <alignment horizontal="center" vertical="center"/>
    </xf>
    <xf numFmtId="0" fontId="30" fillId="12" borderId="9" xfId="0" quotePrefix="1" applyFont="1" applyFill="1" applyBorder="1" applyAlignment="1">
      <alignment horizontal="center" vertical="center"/>
    </xf>
    <xf numFmtId="0" fontId="30" fillId="12" borderId="3" xfId="0" applyFont="1" applyFill="1" applyBorder="1" applyAlignment="1">
      <alignment horizontal="center" vertical="center"/>
    </xf>
    <xf numFmtId="0" fontId="18" fillId="7" borderId="10" xfId="0" applyFont="1" applyFill="1" applyBorder="1" applyAlignment="1">
      <alignment horizontal="center" vertical="center"/>
    </xf>
    <xf numFmtId="0" fontId="18" fillId="7" borderId="7" xfId="0" applyFont="1" applyFill="1" applyBorder="1" applyAlignment="1">
      <alignment horizontal="center" vertical="center"/>
    </xf>
    <xf numFmtId="0" fontId="0" fillId="3" borderId="0" xfId="0" applyFill="1" applyBorder="1" applyAlignment="1">
      <alignment horizontal="center"/>
    </xf>
    <xf numFmtId="0" fontId="1" fillId="3" borderId="17" xfId="0" applyFont="1" applyFill="1" applyBorder="1" applyAlignment="1">
      <alignment horizontal="center"/>
    </xf>
    <xf numFmtId="0" fontId="21" fillId="7" borderId="8" xfId="0" quotePrefix="1" applyFont="1" applyFill="1" applyBorder="1" applyAlignment="1">
      <alignment horizontal="center" vertical="center"/>
    </xf>
    <xf numFmtId="0" fontId="21" fillId="7" borderId="5" xfId="0" applyFont="1" applyFill="1" applyBorder="1" applyAlignment="1">
      <alignment horizontal="center" vertical="center"/>
    </xf>
    <xf numFmtId="0" fontId="18" fillId="7" borderId="9" xfId="0" applyFont="1" applyFill="1" applyBorder="1" applyAlignment="1">
      <alignment horizontal="center" vertical="center"/>
    </xf>
    <xf numFmtId="0" fontId="18" fillId="7" borderId="6" xfId="0" applyFont="1" applyFill="1" applyBorder="1" applyAlignment="1">
      <alignment horizontal="center" vertical="center"/>
    </xf>
    <xf numFmtId="0" fontId="18" fillId="7" borderId="17" xfId="0" applyFont="1" applyFill="1" applyBorder="1" applyAlignment="1">
      <alignment horizontal="center" vertical="center"/>
    </xf>
    <xf numFmtId="0" fontId="21" fillId="7" borderId="17" xfId="0" quotePrefix="1" applyFont="1" applyFill="1" applyBorder="1" applyAlignment="1">
      <alignment horizontal="center" vertical="center"/>
    </xf>
    <xf numFmtId="0" fontId="21" fillId="7" borderId="17" xfId="0" applyFont="1" applyFill="1" applyBorder="1" applyAlignment="1">
      <alignment horizontal="center" vertical="center"/>
    </xf>
    <xf numFmtId="0" fontId="21" fillId="7" borderId="2" xfId="0" applyFont="1" applyFill="1" applyBorder="1" applyAlignment="1">
      <alignment horizontal="center" vertical="center"/>
    </xf>
    <xf numFmtId="0" fontId="18" fillId="7" borderId="3" xfId="0" applyFont="1" applyFill="1" applyBorder="1" applyAlignment="1">
      <alignment horizontal="center" vertical="center"/>
    </xf>
    <xf numFmtId="0" fontId="18" fillId="7" borderId="4" xfId="0" applyFont="1" applyFill="1" applyBorder="1" applyAlignment="1">
      <alignment horizontal="center" vertical="center"/>
    </xf>
    <xf numFmtId="0" fontId="21" fillId="7" borderId="8" xfId="0" applyFont="1" applyFill="1" applyBorder="1" applyAlignment="1">
      <alignment horizontal="center" vertical="center"/>
    </xf>
    <xf numFmtId="0" fontId="1" fillId="3" borderId="35" xfId="0" applyFont="1" applyFill="1" applyBorder="1" applyAlignment="1">
      <alignment horizontal="center"/>
    </xf>
    <xf numFmtId="0" fontId="1" fillId="3" borderId="36" xfId="0" applyFont="1" applyFill="1" applyBorder="1" applyAlignment="1">
      <alignment horizontal="center"/>
    </xf>
    <xf numFmtId="0" fontId="1" fillId="3" borderId="37" xfId="0" applyFont="1" applyFill="1" applyBorder="1" applyAlignment="1">
      <alignment horizontal="center"/>
    </xf>
    <xf numFmtId="0" fontId="0" fillId="3" borderId="31" xfId="0" applyFill="1" applyBorder="1" applyAlignment="1">
      <alignment horizontal="center"/>
    </xf>
    <xf numFmtId="0" fontId="0" fillId="3" borderId="38" xfId="0" applyFill="1" applyBorder="1" applyAlignment="1">
      <alignment horizontal="center"/>
    </xf>
    <xf numFmtId="0" fontId="1" fillId="3" borderId="32" xfId="0" applyFont="1" applyFill="1" applyBorder="1" applyAlignment="1">
      <alignment horizontal="center"/>
    </xf>
    <xf numFmtId="0" fontId="1" fillId="3" borderId="33" xfId="0" applyFont="1" applyFill="1" applyBorder="1" applyAlignment="1">
      <alignment horizontal="center"/>
    </xf>
    <xf numFmtId="0" fontId="1" fillId="3" borderId="30" xfId="0" applyFont="1" applyFill="1" applyBorder="1" applyAlignment="1">
      <alignment horizontal="center"/>
    </xf>
    <xf numFmtId="0" fontId="0" fillId="3" borderId="32" xfId="0" applyFill="1" applyBorder="1" applyAlignment="1">
      <alignment horizontal="center"/>
    </xf>
    <xf numFmtId="0" fontId="0" fillId="3" borderId="30" xfId="0" applyFill="1" applyBorder="1" applyAlignment="1">
      <alignment horizontal="center"/>
    </xf>
    <xf numFmtId="0" fontId="1" fillId="3" borderId="32" xfId="0" quotePrefix="1" applyFont="1" applyFill="1" applyBorder="1" applyAlignment="1">
      <alignment horizontal="center" wrapText="1"/>
    </xf>
    <xf numFmtId="0" fontId="1" fillId="3" borderId="33" xfId="0" quotePrefix="1" applyFont="1" applyFill="1" applyBorder="1" applyAlignment="1">
      <alignment horizontal="center" wrapText="1"/>
    </xf>
    <xf numFmtId="0" fontId="1" fillId="3" borderId="30" xfId="0" quotePrefix="1" applyFont="1" applyFill="1" applyBorder="1" applyAlignment="1">
      <alignment horizontal="center" wrapText="1"/>
    </xf>
    <xf numFmtId="0" fontId="1" fillId="3" borderId="40" xfId="0" applyFont="1" applyFill="1" applyBorder="1" applyAlignment="1">
      <alignment horizontal="center"/>
    </xf>
    <xf numFmtId="0" fontId="1" fillId="3" borderId="25" xfId="0" applyFont="1" applyFill="1" applyBorder="1" applyAlignment="1">
      <alignment horizontal="center"/>
    </xf>
    <xf numFmtId="0" fontId="0" fillId="3" borderId="17" xfId="0" applyFill="1" applyBorder="1" applyAlignment="1">
      <alignment horizontal="center"/>
    </xf>
  </cellXfs>
  <cellStyles count="3">
    <cellStyle name="Normal" xfId="0" builtinId="0"/>
    <cellStyle name="Porcentagem" xfId="1" builtinId="5"/>
    <cellStyle name="Vírgula" xfId="2" builtinId="3"/>
  </cellStyles>
  <dxfs count="0"/>
  <tableStyles count="0" defaultTableStyle="TableStyleMedium2" defaultPivotStyle="PivotStyleLight16"/>
  <colors>
    <mruColors>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rgbClr val="FFFF00"/>
                </a:solidFill>
                <a:effectLst>
                  <a:outerShdw blurRad="50800" dist="38100" dir="5400000" algn="t" rotWithShape="0">
                    <a:prstClr val="black">
                      <a:alpha val="40000"/>
                    </a:prstClr>
                  </a:outerShdw>
                </a:effectLst>
                <a:latin typeface="+mn-lt"/>
                <a:ea typeface="+mn-ea"/>
                <a:cs typeface="+mn-cs"/>
              </a:defRPr>
            </a:pPr>
            <a:r>
              <a:rPr lang="pt-BR" u="none">
                <a:solidFill>
                  <a:srgbClr val="FFFF00"/>
                </a:solidFill>
              </a:rPr>
              <a:t>PILARES</a:t>
            </a:r>
          </a:p>
        </c:rich>
      </c:tx>
      <c:overlay val="0"/>
      <c:spPr>
        <a:noFill/>
        <a:ln>
          <a:noFill/>
        </a:ln>
        <a:effectLst>
          <a:innerShdw blurRad="63500" dist="50800" dir="5400000">
            <a:schemeClr val="bg1">
              <a:alpha val="50000"/>
            </a:schemeClr>
          </a:innerShdw>
        </a:effectLst>
      </c:spPr>
      <c:txPr>
        <a:bodyPr rot="0" spcFirstLastPara="1" vertOverflow="ellipsis" vert="horz" wrap="square" anchor="ctr" anchorCtr="1"/>
        <a:lstStyle/>
        <a:p>
          <a:pPr>
            <a:defRPr sz="1600" b="1" i="0" u="none" strike="noStrike" kern="1200" spc="100" baseline="0">
              <a:solidFill>
                <a:srgbClr val="FFFF00"/>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barChart>
        <c:barDir val="col"/>
        <c:grouping val="clustered"/>
        <c:varyColors val="0"/>
        <c:ser>
          <c:idx val="2"/>
          <c:order val="0"/>
          <c:tx>
            <c:strRef>
              <c:f>MOTOR!$Q$185</c:f>
              <c:strCache>
                <c:ptCount val="1"/>
                <c:pt idx="0">
                  <c:v>TETO</c:v>
                </c:pt>
              </c:strCache>
            </c:strRef>
          </c:tx>
          <c:spPr>
            <a:solidFill>
              <a:schemeClr val="accent2"/>
            </a:solidFill>
            <a:ln>
              <a:solidFill>
                <a:schemeClr val="accent2"/>
              </a:solidFill>
            </a:ln>
            <a:effectLst>
              <a:outerShdw blurRad="57150" dist="19050" dir="5400000" algn="ctr" rotWithShape="0">
                <a:srgbClr val="000000">
                  <a:alpha val="63000"/>
                </a:srgbClr>
              </a:outerShdw>
            </a:effectLst>
          </c:spPr>
          <c:invertIfNegative val="0"/>
          <c:cat>
            <c:strRef>
              <c:f>MOTOR!$N$186:$N$188</c:f>
              <c:strCache>
                <c:ptCount val="3"/>
                <c:pt idx="0">
                  <c:v>Transparência</c:v>
                </c:pt>
                <c:pt idx="1">
                  <c:v>Inspeção</c:v>
                </c:pt>
                <c:pt idx="2">
                  <c:v>Adaptação</c:v>
                </c:pt>
              </c:strCache>
            </c:strRef>
          </c:cat>
          <c:val>
            <c:numRef>
              <c:f>MOTOR!$Q$186:$Q$188</c:f>
              <c:numCache>
                <c:formatCode>0%</c:formatCode>
                <c:ptCount val="3"/>
                <c:pt idx="0">
                  <c:v>1</c:v>
                </c:pt>
                <c:pt idx="1">
                  <c:v>1</c:v>
                </c:pt>
                <c:pt idx="2">
                  <c:v>1</c:v>
                </c:pt>
              </c:numCache>
            </c:numRef>
          </c:val>
          <c:extLst>
            <c:ext xmlns:c16="http://schemas.microsoft.com/office/drawing/2014/chart" uri="{C3380CC4-5D6E-409C-BE32-E72D297353CC}">
              <c16:uniqueId val="{00000000-82EF-4B90-A3C6-9951BA3FC223}"/>
            </c:ext>
          </c:extLst>
        </c:ser>
        <c:ser>
          <c:idx val="3"/>
          <c:order val="1"/>
          <c:tx>
            <c:strRef>
              <c:f>MOTOR!$P$185</c:f>
              <c:strCache>
                <c:ptCount val="1"/>
                <c:pt idx="0">
                  <c:v>MÉDIA</c:v>
                </c:pt>
              </c:strCache>
            </c:strRef>
          </c:tx>
          <c:spPr>
            <a:solidFill>
              <a:schemeClr val="accent4"/>
            </a:solidFill>
            <a:ln>
              <a:solidFill>
                <a:schemeClr val="accent4"/>
              </a:solidFill>
            </a:ln>
            <a:effectLst>
              <a:outerShdw blurRad="57150" dist="19050" dir="5400000" algn="ctr" rotWithShape="0">
                <a:srgbClr val="000000">
                  <a:alpha val="63000"/>
                </a:srgbClr>
              </a:outerShdw>
            </a:effectLst>
          </c:spPr>
          <c:invertIfNegative val="0"/>
          <c:cat>
            <c:strRef>
              <c:f>MOTOR!$N$186:$N$188</c:f>
              <c:strCache>
                <c:ptCount val="3"/>
                <c:pt idx="0">
                  <c:v>Transparência</c:v>
                </c:pt>
                <c:pt idx="1">
                  <c:v>Inspeção</c:v>
                </c:pt>
                <c:pt idx="2">
                  <c:v>Adaptação</c:v>
                </c:pt>
              </c:strCache>
            </c:strRef>
          </c:cat>
          <c:val>
            <c:numRef>
              <c:f>MOTOR!$P$186:$P$188</c:f>
              <c:numCache>
                <c:formatCode>0%</c:formatCode>
                <c:ptCount val="3"/>
                <c:pt idx="0">
                  <c:v>0.75</c:v>
                </c:pt>
                <c:pt idx="1">
                  <c:v>0.75</c:v>
                </c:pt>
                <c:pt idx="2">
                  <c:v>0.75</c:v>
                </c:pt>
              </c:numCache>
            </c:numRef>
          </c:val>
          <c:extLst>
            <c:ext xmlns:c16="http://schemas.microsoft.com/office/drawing/2014/chart" uri="{C3380CC4-5D6E-409C-BE32-E72D297353CC}">
              <c16:uniqueId val="{00000001-82EF-4B90-A3C6-9951BA3FC223}"/>
            </c:ext>
          </c:extLst>
        </c:ser>
        <c:ser>
          <c:idx val="0"/>
          <c:order val="2"/>
          <c:tx>
            <c:strRef>
              <c:f>MOTOR!$O$185</c:f>
              <c:strCache>
                <c:ptCount val="1"/>
                <c:pt idx="0">
                  <c:v>NÍVEL</c:v>
                </c:pt>
              </c:strCache>
            </c:strRef>
          </c:tx>
          <c:spPr>
            <a:solidFill>
              <a:srgbClr val="92D050"/>
            </a:solidFill>
            <a:ln>
              <a:solidFill>
                <a:srgbClr val="FFFF00"/>
              </a:solid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noFill/>
                    </a:ln>
                    <a:solidFill>
                      <a:srgbClr val="FFFF00"/>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MOTOR!$N$186:$N$188</c:f>
              <c:strCache>
                <c:ptCount val="3"/>
                <c:pt idx="0">
                  <c:v>Transparência</c:v>
                </c:pt>
                <c:pt idx="1">
                  <c:v>Inspeção</c:v>
                </c:pt>
                <c:pt idx="2">
                  <c:v>Adaptação</c:v>
                </c:pt>
              </c:strCache>
            </c:strRef>
          </c:cat>
          <c:val>
            <c:numRef>
              <c:f>MOTOR!$O$186:$O$188</c:f>
              <c:numCache>
                <c:formatCode>0%</c:formatCode>
                <c:ptCount val="3"/>
                <c:pt idx="0">
                  <c:v>0.5</c:v>
                </c:pt>
                <c:pt idx="1">
                  <c:v>0.75</c:v>
                </c:pt>
                <c:pt idx="2">
                  <c:v>1</c:v>
                </c:pt>
              </c:numCache>
            </c:numRef>
          </c:val>
          <c:extLst>
            <c:ext xmlns:c16="http://schemas.microsoft.com/office/drawing/2014/chart" uri="{C3380CC4-5D6E-409C-BE32-E72D297353CC}">
              <c16:uniqueId val="{00000002-82EF-4B90-A3C6-9951BA3FC223}"/>
            </c:ext>
          </c:extLst>
        </c:ser>
        <c:dLbls>
          <c:showLegendKey val="0"/>
          <c:showVal val="0"/>
          <c:showCatName val="0"/>
          <c:showSerName val="0"/>
          <c:showPercent val="0"/>
          <c:showBubbleSize val="0"/>
        </c:dLbls>
        <c:gapWidth val="150"/>
        <c:axId val="301336104"/>
        <c:axId val="301341200"/>
      </c:barChart>
      <c:catAx>
        <c:axId val="3013361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FFFF00"/>
                </a:solidFill>
                <a:latin typeface="+mn-lt"/>
                <a:ea typeface="+mn-ea"/>
                <a:cs typeface="+mn-cs"/>
              </a:defRPr>
            </a:pPr>
            <a:endParaRPr lang="pt-BR"/>
          </a:p>
        </c:txPr>
        <c:crossAx val="301341200"/>
        <c:crosses val="autoZero"/>
        <c:auto val="1"/>
        <c:lblAlgn val="ctr"/>
        <c:lblOffset val="100"/>
        <c:noMultiLvlLbl val="0"/>
      </c:catAx>
      <c:valAx>
        <c:axId val="301341200"/>
        <c:scaling>
          <c:orientation val="minMax"/>
        </c:scaling>
        <c:delete val="0"/>
        <c:axPos val="l"/>
        <c:majorGridlines>
          <c:spPr>
            <a:ln w="9525" cap="flat" cmpd="sng" algn="ctr">
              <a:solidFill>
                <a:schemeClr val="dk1">
                  <a:lumMod val="50000"/>
                  <a:lumOff val="5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301336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rgbClr val="7030A0"/>
      </a:solid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rgbClr val="FFFF00"/>
                </a:solidFill>
                <a:effectLst>
                  <a:outerShdw blurRad="50800" dist="38100" dir="5400000" algn="t" rotWithShape="0">
                    <a:prstClr val="black">
                      <a:alpha val="40000"/>
                    </a:prstClr>
                  </a:outerShdw>
                </a:effectLst>
                <a:latin typeface="+mn-lt"/>
                <a:ea typeface="+mn-ea"/>
                <a:cs typeface="+mn-cs"/>
              </a:defRPr>
            </a:pPr>
            <a:r>
              <a:rPr lang="pt-BR">
                <a:solidFill>
                  <a:srgbClr val="FFFF00"/>
                </a:solidFill>
              </a:rPr>
              <a:t>Realização</a:t>
            </a:r>
            <a:r>
              <a:rPr lang="pt-BR" baseline="0">
                <a:solidFill>
                  <a:srgbClr val="FFFF00"/>
                </a:solidFill>
              </a:rPr>
              <a:t> das Cerimônias</a:t>
            </a:r>
            <a:endParaRPr lang="pt-BR">
              <a:solidFill>
                <a:srgbClr val="FFFF00"/>
              </a:solidFill>
            </a:endParaRPr>
          </a:p>
        </c:rich>
      </c:tx>
      <c:overlay val="0"/>
      <c:spPr>
        <a:solidFill>
          <a:srgbClr val="FF0000"/>
        </a:solidFill>
        <a:ln>
          <a:noFill/>
        </a:ln>
        <a:effectLst/>
      </c:spPr>
      <c:txPr>
        <a:bodyPr rot="0" spcFirstLastPara="1" vertOverflow="ellipsis" vert="horz" wrap="square" anchor="ctr" anchorCtr="1"/>
        <a:lstStyle/>
        <a:p>
          <a:pPr>
            <a:defRPr sz="1600" b="1" i="0" u="none" strike="noStrike" kern="1200" spc="100" baseline="0">
              <a:solidFill>
                <a:srgbClr val="FFFF00"/>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manualLayout>
          <c:layoutTarget val="inner"/>
          <c:xMode val="edge"/>
          <c:yMode val="edge"/>
          <c:x val="1.3547840812870448E-2"/>
          <c:y val="0.27097222222222228"/>
          <c:w val="0.97064634490544732"/>
          <c:h val="0.54442074948964703"/>
        </c:manualLayout>
      </c:layout>
      <c:barChart>
        <c:barDir val="col"/>
        <c:grouping val="clustered"/>
        <c:varyColors val="0"/>
        <c:ser>
          <c:idx val="0"/>
          <c:order val="0"/>
          <c:tx>
            <c:strRef>
              <c:f>MOTOR!$AI$211</c:f>
              <c:strCache>
                <c:ptCount val="1"/>
                <c:pt idx="0">
                  <c:v>Planejamento Sprint</c:v>
                </c:pt>
              </c:strCache>
            </c:strRef>
          </c:tx>
          <c:spPr>
            <a:solidFill>
              <a:schemeClr val="accent6"/>
            </a:solidFill>
            <a:ln>
              <a:noFill/>
            </a:ln>
            <a:effectLst>
              <a:outerShdw blurRad="57150" dist="19050" dir="5400000" algn="ctr" rotWithShape="0">
                <a:srgbClr val="000000">
                  <a:alpha val="63000"/>
                </a:srgbClr>
              </a:outerShdw>
            </a:effectLst>
          </c:spPr>
          <c:invertIfNegative val="0"/>
          <c:val>
            <c:numRef>
              <c:f>MOTOR!$AJ$211:$AS$211</c:f>
              <c:numCache>
                <c:formatCode>General</c:formatCode>
                <c:ptCount val="10"/>
                <c:pt idx="0">
                  <c:v>1</c:v>
                </c:pt>
                <c:pt idx="1">
                  <c:v>1</c:v>
                </c:pt>
                <c:pt idx="2">
                  <c:v>1</c:v>
                </c:pt>
                <c:pt idx="3">
                  <c:v>-0.4</c:v>
                </c:pt>
                <c:pt idx="4">
                  <c:v>-0.4</c:v>
                </c:pt>
                <c:pt idx="5">
                  <c:v>-0.4</c:v>
                </c:pt>
                <c:pt idx="6">
                  <c:v>-0.4</c:v>
                </c:pt>
                <c:pt idx="7">
                  <c:v>-0.4</c:v>
                </c:pt>
                <c:pt idx="8">
                  <c:v>-0.4</c:v>
                </c:pt>
                <c:pt idx="9">
                  <c:v>-0.4</c:v>
                </c:pt>
              </c:numCache>
            </c:numRef>
          </c:val>
          <c:extLst>
            <c:ext xmlns:c16="http://schemas.microsoft.com/office/drawing/2014/chart" uri="{C3380CC4-5D6E-409C-BE32-E72D297353CC}">
              <c16:uniqueId val="{00000000-437D-4EDA-9A15-563056EEB1A6}"/>
            </c:ext>
          </c:extLst>
        </c:ser>
        <c:ser>
          <c:idx val="1"/>
          <c:order val="1"/>
          <c:tx>
            <c:strRef>
              <c:f>MOTOR!$AI$212</c:f>
              <c:strCache>
                <c:ptCount val="1"/>
                <c:pt idx="0">
                  <c:v>Sprint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MOTOR!$AJ$212:$AS$212</c:f>
              <c:numCache>
                <c:formatCode>General</c:formatCode>
                <c:ptCount val="10"/>
                <c:pt idx="0">
                  <c:v>1</c:v>
                </c:pt>
                <c:pt idx="1">
                  <c:v>1</c:v>
                </c:pt>
                <c:pt idx="2">
                  <c:v>1</c:v>
                </c:pt>
                <c:pt idx="3">
                  <c:v>-0.4</c:v>
                </c:pt>
                <c:pt idx="4">
                  <c:v>-0.4</c:v>
                </c:pt>
                <c:pt idx="5">
                  <c:v>-0.4</c:v>
                </c:pt>
                <c:pt idx="6">
                  <c:v>-0.4</c:v>
                </c:pt>
                <c:pt idx="7">
                  <c:v>-0.4</c:v>
                </c:pt>
                <c:pt idx="8">
                  <c:v>-0.4</c:v>
                </c:pt>
                <c:pt idx="9">
                  <c:v>-0.4</c:v>
                </c:pt>
              </c:numCache>
            </c:numRef>
          </c:val>
          <c:extLst>
            <c:ext xmlns:c16="http://schemas.microsoft.com/office/drawing/2014/chart" uri="{C3380CC4-5D6E-409C-BE32-E72D297353CC}">
              <c16:uniqueId val="{00000001-437D-4EDA-9A15-563056EEB1A6}"/>
            </c:ext>
          </c:extLst>
        </c:ser>
        <c:ser>
          <c:idx val="2"/>
          <c:order val="2"/>
          <c:tx>
            <c:strRef>
              <c:f>MOTOR!$AI$213</c:f>
              <c:strCache>
                <c:ptCount val="1"/>
                <c:pt idx="0">
                  <c:v>Reunião diária</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MOTOR!$AJ$213:$AS$213</c:f>
              <c:numCache>
                <c:formatCode>General</c:formatCode>
                <c:ptCount val="10"/>
                <c:pt idx="0">
                  <c:v>1</c:v>
                </c:pt>
                <c:pt idx="1">
                  <c:v>1</c:v>
                </c:pt>
                <c:pt idx="2">
                  <c:v>1</c:v>
                </c:pt>
                <c:pt idx="3">
                  <c:v>-0.4</c:v>
                </c:pt>
                <c:pt idx="4">
                  <c:v>-0.4</c:v>
                </c:pt>
                <c:pt idx="5">
                  <c:v>-0.4</c:v>
                </c:pt>
                <c:pt idx="6">
                  <c:v>-0.4</c:v>
                </c:pt>
                <c:pt idx="7">
                  <c:v>-0.4</c:v>
                </c:pt>
                <c:pt idx="8">
                  <c:v>-0.4</c:v>
                </c:pt>
                <c:pt idx="9">
                  <c:v>-0.4</c:v>
                </c:pt>
              </c:numCache>
            </c:numRef>
          </c:val>
          <c:extLst>
            <c:ext xmlns:c16="http://schemas.microsoft.com/office/drawing/2014/chart" uri="{C3380CC4-5D6E-409C-BE32-E72D297353CC}">
              <c16:uniqueId val="{00000002-437D-4EDA-9A15-563056EEB1A6}"/>
            </c:ext>
          </c:extLst>
        </c:ser>
        <c:ser>
          <c:idx val="3"/>
          <c:order val="3"/>
          <c:tx>
            <c:strRef>
              <c:f>MOTOR!$AI$214</c:f>
              <c:strCache>
                <c:ptCount val="1"/>
                <c:pt idx="0">
                  <c:v>Revisão</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MOTOR!$AJ$214:$AS$214</c:f>
              <c:numCache>
                <c:formatCode>General</c:formatCode>
                <c:ptCount val="10"/>
                <c:pt idx="0">
                  <c:v>1</c:v>
                </c:pt>
                <c:pt idx="1">
                  <c:v>1</c:v>
                </c:pt>
                <c:pt idx="2">
                  <c:v>1</c:v>
                </c:pt>
                <c:pt idx="3">
                  <c:v>-0.4</c:v>
                </c:pt>
                <c:pt idx="4">
                  <c:v>-0.4</c:v>
                </c:pt>
                <c:pt idx="5">
                  <c:v>-0.4</c:v>
                </c:pt>
                <c:pt idx="6">
                  <c:v>-0.4</c:v>
                </c:pt>
                <c:pt idx="7">
                  <c:v>-0.4</c:v>
                </c:pt>
                <c:pt idx="8">
                  <c:v>-0.4</c:v>
                </c:pt>
                <c:pt idx="9">
                  <c:v>-0.4</c:v>
                </c:pt>
              </c:numCache>
            </c:numRef>
          </c:val>
          <c:extLst>
            <c:ext xmlns:c16="http://schemas.microsoft.com/office/drawing/2014/chart" uri="{C3380CC4-5D6E-409C-BE32-E72D297353CC}">
              <c16:uniqueId val="{00000003-437D-4EDA-9A15-563056EEB1A6}"/>
            </c:ext>
          </c:extLst>
        </c:ser>
        <c:ser>
          <c:idx val="4"/>
          <c:order val="4"/>
          <c:tx>
            <c:strRef>
              <c:f>MOTOR!$AI$215</c:f>
              <c:strCache>
                <c:ptCount val="1"/>
                <c:pt idx="0">
                  <c:v>Retrospectiva</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MOTOR!$AJ$215:$AS$215</c:f>
              <c:numCache>
                <c:formatCode>General</c:formatCode>
                <c:ptCount val="10"/>
                <c:pt idx="0">
                  <c:v>-0.4</c:v>
                </c:pt>
                <c:pt idx="1">
                  <c:v>-0.4</c:v>
                </c:pt>
                <c:pt idx="2">
                  <c:v>1</c:v>
                </c:pt>
                <c:pt idx="3">
                  <c:v>-0.4</c:v>
                </c:pt>
                <c:pt idx="4">
                  <c:v>-0.4</c:v>
                </c:pt>
                <c:pt idx="5">
                  <c:v>-0.4</c:v>
                </c:pt>
                <c:pt idx="6">
                  <c:v>-0.4</c:v>
                </c:pt>
                <c:pt idx="7">
                  <c:v>-0.4</c:v>
                </c:pt>
                <c:pt idx="8">
                  <c:v>-0.4</c:v>
                </c:pt>
                <c:pt idx="9">
                  <c:v>-0.4</c:v>
                </c:pt>
              </c:numCache>
            </c:numRef>
          </c:val>
          <c:extLst>
            <c:ext xmlns:c16="http://schemas.microsoft.com/office/drawing/2014/chart" uri="{C3380CC4-5D6E-409C-BE32-E72D297353CC}">
              <c16:uniqueId val="{00000004-437D-4EDA-9A15-563056EEB1A6}"/>
            </c:ext>
          </c:extLst>
        </c:ser>
        <c:dLbls>
          <c:showLegendKey val="0"/>
          <c:showVal val="0"/>
          <c:showCatName val="0"/>
          <c:showSerName val="0"/>
          <c:showPercent val="0"/>
          <c:showBubbleSize val="0"/>
        </c:dLbls>
        <c:gapWidth val="100"/>
        <c:overlap val="-24"/>
        <c:axId val="301335320"/>
        <c:axId val="301335712"/>
      </c:barChart>
      <c:catAx>
        <c:axId val="301335320"/>
        <c:scaling>
          <c:orientation val="minMax"/>
        </c:scaling>
        <c:delete val="0"/>
        <c:axPos val="b"/>
        <c:majorTickMark val="cross"/>
        <c:minorTickMark val="none"/>
        <c:tickLblPos val="nextTo"/>
        <c:spPr>
          <a:noFill/>
          <a:ln w="47625" cap="flat" cmpd="sng" algn="ctr">
            <a:solidFill>
              <a:schemeClr val="lt1">
                <a:lumMod val="95000"/>
                <a:alpha val="54000"/>
              </a:schemeClr>
            </a:solidFill>
            <a:round/>
          </a:ln>
          <a:effectLst>
            <a:glow rad="127000">
              <a:schemeClr val="tx2">
                <a:lumMod val="75000"/>
              </a:schemeClr>
            </a:glow>
          </a:effectLst>
        </c:spPr>
        <c:txPr>
          <a:bodyPr rot="0" spcFirstLastPara="1" vertOverflow="ellipsis" wrap="square" anchor="ctr" anchorCtr="0"/>
          <a:lstStyle/>
          <a:p>
            <a:pPr>
              <a:defRPr sz="900" b="0" i="0" u="none" strike="noStrike" kern="1200" baseline="0">
                <a:solidFill>
                  <a:schemeClr val="lt1">
                    <a:lumMod val="85000"/>
                  </a:schemeClr>
                </a:solidFill>
                <a:latin typeface="+mn-lt"/>
                <a:ea typeface="+mn-ea"/>
                <a:cs typeface="+mn-cs"/>
              </a:defRPr>
            </a:pPr>
            <a:endParaRPr lang="pt-BR"/>
          </a:p>
        </c:txPr>
        <c:crossAx val="301335712"/>
        <c:crosses val="autoZero"/>
        <c:auto val="1"/>
        <c:lblAlgn val="ctr"/>
        <c:lblOffset val="1000"/>
        <c:tickMarkSkip val="1"/>
        <c:noMultiLvlLbl val="0"/>
      </c:catAx>
      <c:valAx>
        <c:axId val="301335712"/>
        <c:scaling>
          <c:orientation val="minMax"/>
          <c:max val="1"/>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301335320"/>
        <c:crossesAt val="1"/>
        <c:crossBetween val="between"/>
        <c:majorUnit val="1"/>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bg1">
          <a:lumMod val="50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solidFill>
                  <a:srgbClr val="FFFF00"/>
                </a:solidFill>
              </a:rPr>
              <a:t>Apresentação</a:t>
            </a:r>
            <a:r>
              <a:rPr lang="pt-BR" baseline="0">
                <a:solidFill>
                  <a:srgbClr val="FFFF00"/>
                </a:solidFill>
              </a:rPr>
              <a:t> dos Artefatos</a:t>
            </a:r>
            <a:endParaRPr lang="pt-BR">
              <a:solidFill>
                <a:srgbClr val="FFFF00"/>
              </a:solidFill>
            </a:endParaRPr>
          </a:p>
        </c:rich>
      </c:tx>
      <c:overlay val="0"/>
      <c:spPr>
        <a:solidFill>
          <a:srgbClr val="FF0000"/>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barChart>
        <c:barDir val="col"/>
        <c:grouping val="clustered"/>
        <c:varyColors val="0"/>
        <c:ser>
          <c:idx val="0"/>
          <c:order val="0"/>
          <c:tx>
            <c:strRef>
              <c:f>MOTOR!$AI$204</c:f>
              <c:strCache>
                <c:ptCount val="1"/>
                <c:pt idx="0">
                  <c:v>Backlog do Produto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MOTOR!$AJ$204:$AS$204</c:f>
              <c:numCache>
                <c:formatCode>General</c:formatCode>
                <c:ptCount val="10"/>
                <c:pt idx="0">
                  <c:v>1</c:v>
                </c:pt>
                <c:pt idx="1">
                  <c:v>1</c:v>
                </c:pt>
                <c:pt idx="2">
                  <c:v>1</c:v>
                </c:pt>
                <c:pt idx="3">
                  <c:v>-0.4</c:v>
                </c:pt>
                <c:pt idx="4">
                  <c:v>-0.4</c:v>
                </c:pt>
                <c:pt idx="5">
                  <c:v>-0.4</c:v>
                </c:pt>
                <c:pt idx="6">
                  <c:v>-0.4</c:v>
                </c:pt>
                <c:pt idx="7">
                  <c:v>-0.4</c:v>
                </c:pt>
                <c:pt idx="8">
                  <c:v>-0.4</c:v>
                </c:pt>
                <c:pt idx="9">
                  <c:v>-0.4</c:v>
                </c:pt>
              </c:numCache>
            </c:numRef>
          </c:val>
          <c:extLst>
            <c:ext xmlns:c16="http://schemas.microsoft.com/office/drawing/2014/chart" uri="{C3380CC4-5D6E-409C-BE32-E72D297353CC}">
              <c16:uniqueId val="{00000000-F4B2-45DA-B703-38B182F03837}"/>
            </c:ext>
          </c:extLst>
        </c:ser>
        <c:ser>
          <c:idx val="1"/>
          <c:order val="1"/>
          <c:tx>
            <c:strRef>
              <c:f>MOTOR!$AI$205</c:f>
              <c:strCache>
                <c:ptCount val="1"/>
                <c:pt idx="0">
                  <c:v>Backlog da Sprint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MOTOR!$AJ$205:$AS$205</c:f>
              <c:numCache>
                <c:formatCode>General</c:formatCode>
                <c:ptCount val="10"/>
                <c:pt idx="0">
                  <c:v>1</c:v>
                </c:pt>
                <c:pt idx="1">
                  <c:v>1</c:v>
                </c:pt>
                <c:pt idx="2">
                  <c:v>1</c:v>
                </c:pt>
                <c:pt idx="3">
                  <c:v>-0.4</c:v>
                </c:pt>
                <c:pt idx="4">
                  <c:v>-0.4</c:v>
                </c:pt>
                <c:pt idx="5">
                  <c:v>-0.4</c:v>
                </c:pt>
                <c:pt idx="6">
                  <c:v>-0.4</c:v>
                </c:pt>
                <c:pt idx="7">
                  <c:v>-0.4</c:v>
                </c:pt>
                <c:pt idx="8">
                  <c:v>-0.4</c:v>
                </c:pt>
                <c:pt idx="9">
                  <c:v>-0.4</c:v>
                </c:pt>
              </c:numCache>
            </c:numRef>
          </c:val>
          <c:extLst>
            <c:ext xmlns:c16="http://schemas.microsoft.com/office/drawing/2014/chart" uri="{C3380CC4-5D6E-409C-BE32-E72D297353CC}">
              <c16:uniqueId val="{00000001-F4B2-45DA-B703-38B182F03837}"/>
            </c:ext>
          </c:extLst>
        </c:ser>
        <c:ser>
          <c:idx val="2"/>
          <c:order val="2"/>
          <c:tx>
            <c:strRef>
              <c:f>MOTOR!$AI$206</c:f>
              <c:strCache>
                <c:ptCount val="1"/>
                <c:pt idx="0">
                  <c:v>Incremento</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MOTOR!$AJ$206:$AS$206</c:f>
              <c:numCache>
                <c:formatCode>General</c:formatCode>
                <c:ptCount val="10"/>
                <c:pt idx="0">
                  <c:v>-0.4</c:v>
                </c:pt>
                <c:pt idx="1">
                  <c:v>-0.4</c:v>
                </c:pt>
                <c:pt idx="2">
                  <c:v>-0.4</c:v>
                </c:pt>
                <c:pt idx="3">
                  <c:v>-0.4</c:v>
                </c:pt>
                <c:pt idx="4">
                  <c:v>-0.4</c:v>
                </c:pt>
                <c:pt idx="5">
                  <c:v>-0.4</c:v>
                </c:pt>
                <c:pt idx="6">
                  <c:v>-0.4</c:v>
                </c:pt>
                <c:pt idx="7">
                  <c:v>-0.4</c:v>
                </c:pt>
                <c:pt idx="8">
                  <c:v>-0.4</c:v>
                </c:pt>
                <c:pt idx="9">
                  <c:v>-0.4</c:v>
                </c:pt>
              </c:numCache>
            </c:numRef>
          </c:val>
          <c:extLst>
            <c:ext xmlns:c16="http://schemas.microsoft.com/office/drawing/2014/chart" uri="{C3380CC4-5D6E-409C-BE32-E72D297353CC}">
              <c16:uniqueId val="{00000002-F4B2-45DA-B703-38B182F03837}"/>
            </c:ext>
          </c:extLst>
        </c:ser>
        <c:dLbls>
          <c:showLegendKey val="0"/>
          <c:showVal val="0"/>
          <c:showCatName val="0"/>
          <c:showSerName val="0"/>
          <c:showPercent val="0"/>
          <c:showBubbleSize val="0"/>
        </c:dLbls>
        <c:gapWidth val="219"/>
        <c:axId val="301591112"/>
        <c:axId val="301587976"/>
      </c:barChart>
      <c:lineChart>
        <c:grouping val="standard"/>
        <c:varyColors val="0"/>
        <c:ser>
          <c:idx val="3"/>
          <c:order val="3"/>
          <c:tx>
            <c:strRef>
              <c:f>MOTOR!$AI$207</c:f>
              <c:strCache>
                <c:ptCount val="1"/>
                <c:pt idx="0">
                  <c:v>ARTEFATOS</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val>
            <c:numRef>
              <c:f>MOTOR!$AJ$207:$AS$207</c:f>
              <c:numCache>
                <c:formatCode>_-* #,##0_-;\-* #,##0_-;_-* "-"??_-;_-@_-</c:formatCode>
                <c:ptCount val="10"/>
                <c:pt idx="0">
                  <c:v>-0.4</c:v>
                </c:pt>
                <c:pt idx="1">
                  <c:v>-0.4</c:v>
                </c:pt>
                <c:pt idx="2">
                  <c:v>-0.4</c:v>
                </c:pt>
                <c:pt idx="3">
                  <c:v>-0.4</c:v>
                </c:pt>
                <c:pt idx="4">
                  <c:v>-0.4</c:v>
                </c:pt>
                <c:pt idx="5">
                  <c:v>-0.4</c:v>
                </c:pt>
                <c:pt idx="6">
                  <c:v>-0.4</c:v>
                </c:pt>
                <c:pt idx="7">
                  <c:v>-0.4</c:v>
                </c:pt>
                <c:pt idx="8">
                  <c:v>-0.4</c:v>
                </c:pt>
                <c:pt idx="9">
                  <c:v>-0.4</c:v>
                </c:pt>
              </c:numCache>
            </c:numRef>
          </c:val>
          <c:smooth val="0"/>
          <c:extLst>
            <c:ext xmlns:c16="http://schemas.microsoft.com/office/drawing/2014/chart" uri="{C3380CC4-5D6E-409C-BE32-E72D297353CC}">
              <c16:uniqueId val="{00000003-F4B2-45DA-B703-38B182F03837}"/>
            </c:ext>
          </c:extLst>
        </c:ser>
        <c:ser>
          <c:idx val="4"/>
          <c:order val="4"/>
          <c:tx>
            <c:strRef>
              <c:f>MOTOR!$AI$228</c:f>
              <c:strCache>
                <c:ptCount val="1"/>
                <c:pt idx="0">
                  <c:v>META</c:v>
                </c:pt>
              </c:strCache>
            </c:strRef>
          </c:tx>
          <c:spPr>
            <a:ln w="34925" cap="rnd">
              <a:solidFill>
                <a:srgbClr val="FF0000"/>
              </a:solidFill>
              <a:round/>
            </a:ln>
            <a:effectLst>
              <a:outerShdw blurRad="57150" dist="19050" dir="5400000" algn="ctr" rotWithShape="0">
                <a:srgbClr val="000000">
                  <a:alpha val="63000"/>
                </a:srgbClr>
              </a:outerShdw>
            </a:effectLst>
          </c:spPr>
          <c:marker>
            <c:symbol val="none"/>
          </c:marker>
          <c:val>
            <c:numRef>
              <c:f>MOTOR!$AJ$228:$AS$228</c:f>
              <c:numCache>
                <c:formatCode>General</c:formatCode>
                <c:ptCount val="10"/>
                <c:pt idx="0">
                  <c:v>1</c:v>
                </c:pt>
                <c:pt idx="1">
                  <c:v>1</c:v>
                </c:pt>
                <c:pt idx="2">
                  <c:v>1</c:v>
                </c:pt>
                <c:pt idx="3">
                  <c:v>1</c:v>
                </c:pt>
                <c:pt idx="4">
                  <c:v>1</c:v>
                </c:pt>
                <c:pt idx="5">
                  <c:v>1</c:v>
                </c:pt>
                <c:pt idx="6">
                  <c:v>1</c:v>
                </c:pt>
                <c:pt idx="7">
                  <c:v>1</c:v>
                </c:pt>
                <c:pt idx="8">
                  <c:v>1</c:v>
                </c:pt>
                <c:pt idx="9">
                  <c:v>1</c:v>
                </c:pt>
              </c:numCache>
            </c:numRef>
          </c:val>
          <c:smooth val="0"/>
          <c:extLst>
            <c:ext xmlns:c16="http://schemas.microsoft.com/office/drawing/2014/chart" uri="{C3380CC4-5D6E-409C-BE32-E72D297353CC}">
              <c16:uniqueId val="{00000004-F4B2-45DA-B703-38B182F03837}"/>
            </c:ext>
          </c:extLst>
        </c:ser>
        <c:dLbls>
          <c:showLegendKey val="0"/>
          <c:showVal val="0"/>
          <c:showCatName val="0"/>
          <c:showSerName val="0"/>
          <c:showPercent val="0"/>
          <c:showBubbleSize val="0"/>
        </c:dLbls>
        <c:marker val="1"/>
        <c:smooth val="0"/>
        <c:axId val="301591112"/>
        <c:axId val="301587976"/>
      </c:lineChart>
      <c:catAx>
        <c:axId val="301591112"/>
        <c:scaling>
          <c:orientation val="minMax"/>
        </c:scaling>
        <c:delete val="0"/>
        <c:axPos val="b"/>
        <c:majorTickMark val="cross"/>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301587976"/>
        <c:crosses val="autoZero"/>
        <c:auto val="1"/>
        <c:lblAlgn val="ctr"/>
        <c:lblOffset val="500"/>
        <c:noMultiLvlLbl val="0"/>
      </c:catAx>
      <c:valAx>
        <c:axId val="301587976"/>
        <c:scaling>
          <c:orientation val="minMax"/>
        </c:scaling>
        <c:delete val="1"/>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3015911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cap="flat">
      <a:solidFill>
        <a:schemeClr val="bg1">
          <a:lumMod val="50000"/>
        </a:schemeClr>
      </a:solid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rgbClr val="FFFF00"/>
                </a:solidFill>
                <a:effectLst>
                  <a:outerShdw blurRad="50800" dist="38100" dir="5400000" algn="t" rotWithShape="0">
                    <a:prstClr val="black">
                      <a:alpha val="40000"/>
                    </a:prstClr>
                  </a:outerShdw>
                </a:effectLst>
                <a:latin typeface="+mn-lt"/>
                <a:ea typeface="+mn-ea"/>
                <a:cs typeface="+mn-cs"/>
              </a:defRPr>
            </a:pPr>
            <a:r>
              <a:rPr lang="pt-BR">
                <a:solidFill>
                  <a:srgbClr val="FFFF00"/>
                </a:solidFill>
              </a:rPr>
              <a:t>Apresentação</a:t>
            </a:r>
            <a:r>
              <a:rPr lang="pt-BR" baseline="0">
                <a:solidFill>
                  <a:srgbClr val="FFFF00"/>
                </a:solidFill>
              </a:rPr>
              <a:t> dos Pilares</a:t>
            </a:r>
            <a:endParaRPr lang="pt-BR">
              <a:solidFill>
                <a:srgbClr val="FFFF00"/>
              </a:solidFill>
            </a:endParaRPr>
          </a:p>
        </c:rich>
      </c:tx>
      <c:overlay val="0"/>
      <c:spPr>
        <a:solidFill>
          <a:srgbClr val="FF0000"/>
        </a:solidFill>
        <a:ln>
          <a:noFill/>
        </a:ln>
        <a:effectLst/>
      </c:spPr>
      <c:txPr>
        <a:bodyPr rot="0" spcFirstLastPara="1" vertOverflow="ellipsis" vert="horz" wrap="square" anchor="ctr" anchorCtr="1"/>
        <a:lstStyle/>
        <a:p>
          <a:pPr>
            <a:defRPr sz="1600" b="1" i="0" u="none" strike="noStrike" kern="1200" spc="100" baseline="0">
              <a:solidFill>
                <a:srgbClr val="FFFF00"/>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lineChart>
        <c:grouping val="standard"/>
        <c:varyColors val="0"/>
        <c:ser>
          <c:idx val="0"/>
          <c:order val="0"/>
          <c:tx>
            <c:strRef>
              <c:f>MOTOR!$AI$187</c:f>
              <c:strCache>
                <c:ptCount val="1"/>
                <c:pt idx="0">
                  <c:v>TRANSPARÊNCIA</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val>
            <c:numRef>
              <c:f>MOTOR!$AJ$187:$AS$187</c:f>
              <c:numCache>
                <c:formatCode>0%</c:formatCode>
                <c:ptCount val="10"/>
                <c:pt idx="0">
                  <c:v>0.5</c:v>
                </c:pt>
                <c:pt idx="1">
                  <c:v>0.5</c:v>
                </c:pt>
                <c:pt idx="2">
                  <c:v>0.5</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0-7764-4C89-BF95-904735056257}"/>
            </c:ext>
          </c:extLst>
        </c:ser>
        <c:ser>
          <c:idx val="1"/>
          <c:order val="1"/>
          <c:tx>
            <c:strRef>
              <c:f>MOTOR!$AI$188</c:f>
              <c:strCache>
                <c:ptCount val="1"/>
                <c:pt idx="0">
                  <c:v>INSPEÇÃO</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val>
            <c:numRef>
              <c:f>MOTOR!$AJ$188:$AS$188</c:f>
              <c:numCache>
                <c:formatCode>0%</c:formatCode>
                <c:ptCount val="10"/>
                <c:pt idx="0">
                  <c:v>0.75</c:v>
                </c:pt>
                <c:pt idx="1">
                  <c:v>0.75</c:v>
                </c:pt>
                <c:pt idx="2">
                  <c:v>0.75</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1-7764-4C89-BF95-904735056257}"/>
            </c:ext>
          </c:extLst>
        </c:ser>
        <c:ser>
          <c:idx val="2"/>
          <c:order val="2"/>
          <c:tx>
            <c:strRef>
              <c:f>MOTOR!$AI$189</c:f>
              <c:strCache>
                <c:ptCount val="1"/>
                <c:pt idx="0">
                  <c:v>ADAPTAÇÃO</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val>
            <c:numRef>
              <c:f>MOTOR!$AJ$189:$AS$189</c:f>
              <c:numCache>
                <c:formatCode>0%</c:formatCode>
                <c:ptCount val="10"/>
                <c:pt idx="0">
                  <c:v>1</c:v>
                </c:pt>
                <c:pt idx="1">
                  <c:v>1</c:v>
                </c:pt>
                <c:pt idx="2">
                  <c:v>1</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2-7764-4C89-BF95-904735056257}"/>
            </c:ext>
          </c:extLst>
        </c:ser>
        <c:ser>
          <c:idx val="3"/>
          <c:order val="3"/>
          <c:tx>
            <c:strRef>
              <c:f>MOTOR!$AI$229</c:f>
              <c:strCache>
                <c:ptCount val="1"/>
                <c:pt idx="0">
                  <c:v>META</c:v>
                </c:pt>
              </c:strCache>
            </c:strRef>
          </c:tx>
          <c:spPr>
            <a:ln w="34925" cap="rnd">
              <a:solidFill>
                <a:srgbClr val="FF0000"/>
              </a:solidFill>
              <a:round/>
            </a:ln>
            <a:effectLst>
              <a:outerShdw blurRad="57150" dist="19050" dir="5400000" algn="ctr" rotWithShape="0">
                <a:srgbClr val="000000">
                  <a:alpha val="63000"/>
                </a:srgbClr>
              </a:outerShdw>
            </a:effectLst>
          </c:spPr>
          <c:marker>
            <c:symbol val="none"/>
          </c:marker>
          <c:val>
            <c:numRef>
              <c:f>MOTOR!$AJ$229:$AS$229</c:f>
              <c:numCache>
                <c:formatCode>0%</c:formatCode>
                <c:ptCount val="10"/>
                <c:pt idx="0">
                  <c:v>1</c:v>
                </c:pt>
                <c:pt idx="1">
                  <c:v>1</c:v>
                </c:pt>
                <c:pt idx="2">
                  <c:v>1</c:v>
                </c:pt>
                <c:pt idx="3">
                  <c:v>1</c:v>
                </c:pt>
                <c:pt idx="4">
                  <c:v>1</c:v>
                </c:pt>
                <c:pt idx="5">
                  <c:v>1</c:v>
                </c:pt>
                <c:pt idx="6">
                  <c:v>1</c:v>
                </c:pt>
                <c:pt idx="7">
                  <c:v>1</c:v>
                </c:pt>
                <c:pt idx="8">
                  <c:v>1</c:v>
                </c:pt>
                <c:pt idx="9">
                  <c:v>1</c:v>
                </c:pt>
              </c:numCache>
            </c:numRef>
          </c:val>
          <c:smooth val="0"/>
          <c:extLst>
            <c:ext xmlns:c16="http://schemas.microsoft.com/office/drawing/2014/chart" uri="{C3380CC4-5D6E-409C-BE32-E72D297353CC}">
              <c16:uniqueId val="{00000003-7764-4C89-BF95-904735056257}"/>
            </c:ext>
          </c:extLst>
        </c:ser>
        <c:dLbls>
          <c:showLegendKey val="0"/>
          <c:showVal val="0"/>
          <c:showCatName val="0"/>
          <c:showSerName val="0"/>
          <c:showPercent val="0"/>
          <c:showBubbleSize val="0"/>
        </c:dLbls>
        <c:smooth val="0"/>
        <c:axId val="301586800"/>
        <c:axId val="301588760"/>
      </c:lineChart>
      <c:catAx>
        <c:axId val="301586800"/>
        <c:scaling>
          <c:orientation val="minMax"/>
        </c:scaling>
        <c:delete val="0"/>
        <c:axPos val="b"/>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301588760"/>
        <c:crosses val="autoZero"/>
        <c:auto val="1"/>
        <c:lblAlgn val="ctr"/>
        <c:lblOffset val="100"/>
        <c:noMultiLvlLbl val="0"/>
      </c:catAx>
      <c:valAx>
        <c:axId val="301588760"/>
        <c:scaling>
          <c:orientation val="minMax"/>
          <c:max val="1"/>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solidFill>
              <a:srgbClr val="FFFF00"/>
            </a:solid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301586800"/>
        <c:crosses val="autoZero"/>
        <c:crossBetween val="midCat"/>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cap="flat">
      <a:solidFill>
        <a:schemeClr val="bg1">
          <a:lumMod val="50000"/>
        </a:schemeClr>
      </a:solid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solidFill>
                  <a:srgbClr val="FFFF00"/>
                </a:solidFill>
              </a:rPr>
              <a:t>Demonstração dos Valores</a:t>
            </a:r>
          </a:p>
        </c:rich>
      </c:tx>
      <c:overlay val="0"/>
      <c:spPr>
        <a:solidFill>
          <a:srgbClr val="FF0000"/>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barChart>
        <c:barDir val="col"/>
        <c:grouping val="clustered"/>
        <c:varyColors val="0"/>
        <c:ser>
          <c:idx val="0"/>
          <c:order val="0"/>
          <c:tx>
            <c:strRef>
              <c:f>MOTOR!$AI$195</c:f>
              <c:strCache>
                <c:ptCount val="1"/>
                <c:pt idx="0">
                  <c:v>Comprometimento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MOTOR!$AJ$195:$AS$195</c:f>
              <c:numCache>
                <c:formatCode>0%</c:formatCode>
                <c:ptCount val="10"/>
                <c:pt idx="0">
                  <c:v>0.75</c:v>
                </c:pt>
                <c:pt idx="1">
                  <c:v>0.75</c:v>
                </c:pt>
                <c:pt idx="2">
                  <c:v>0.75</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0-1E7B-4DF8-8D5B-C2635C770B31}"/>
            </c:ext>
          </c:extLst>
        </c:ser>
        <c:ser>
          <c:idx val="1"/>
          <c:order val="1"/>
          <c:tx>
            <c:strRef>
              <c:f>MOTOR!$AI$196</c:f>
              <c:strCache>
                <c:ptCount val="1"/>
                <c:pt idx="0">
                  <c:v>Coragem</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MOTOR!$AJ$196:$AS$196</c:f>
              <c:numCache>
                <c:formatCode>0%</c:formatCode>
                <c:ptCount val="10"/>
                <c:pt idx="0">
                  <c:v>0.75</c:v>
                </c:pt>
                <c:pt idx="1">
                  <c:v>0.75</c:v>
                </c:pt>
                <c:pt idx="2">
                  <c:v>0.75</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1-1E7B-4DF8-8D5B-C2635C770B31}"/>
            </c:ext>
          </c:extLst>
        </c:ser>
        <c:ser>
          <c:idx val="2"/>
          <c:order val="2"/>
          <c:tx>
            <c:strRef>
              <c:f>MOTOR!$AI$197</c:f>
              <c:strCache>
                <c:ptCount val="1"/>
                <c:pt idx="0">
                  <c:v>Foco</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MOTOR!$AJ$197:$AS$197</c:f>
              <c:numCache>
                <c:formatCode>0%</c:formatCode>
                <c:ptCount val="10"/>
                <c:pt idx="0">
                  <c:v>0.75</c:v>
                </c:pt>
                <c:pt idx="1">
                  <c:v>0.75</c:v>
                </c:pt>
                <c:pt idx="2">
                  <c:v>0.75</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2-1E7B-4DF8-8D5B-C2635C770B31}"/>
            </c:ext>
          </c:extLst>
        </c:ser>
        <c:ser>
          <c:idx val="3"/>
          <c:order val="3"/>
          <c:tx>
            <c:strRef>
              <c:f>MOTOR!$AI$198</c:f>
              <c:strCache>
                <c:ptCount val="1"/>
                <c:pt idx="0">
                  <c:v>Respeito</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MOTOR!$AJ$198:$AS$198</c:f>
              <c:numCache>
                <c:formatCode>0%</c:formatCode>
                <c:ptCount val="10"/>
                <c:pt idx="0">
                  <c:v>1</c:v>
                </c:pt>
                <c:pt idx="1">
                  <c:v>1</c:v>
                </c:pt>
                <c:pt idx="2">
                  <c:v>1</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1E7B-4DF8-8D5B-C2635C770B31}"/>
            </c:ext>
          </c:extLst>
        </c:ser>
        <c:ser>
          <c:idx val="4"/>
          <c:order val="4"/>
          <c:tx>
            <c:strRef>
              <c:f>MOTOR!$AI$199</c:f>
              <c:strCache>
                <c:ptCount val="1"/>
                <c:pt idx="0">
                  <c:v>Transparência</c:v>
                </c:pt>
              </c:strCache>
            </c:strRef>
          </c:tx>
          <c:spPr>
            <a:solidFill>
              <a:srgbClr val="92D050"/>
            </a:solidFill>
            <a:ln>
              <a:noFill/>
            </a:ln>
            <a:effectLst>
              <a:outerShdw blurRad="57150" dist="19050" dir="5400000" algn="ctr" rotWithShape="0">
                <a:srgbClr val="000000">
                  <a:alpha val="63000"/>
                </a:srgbClr>
              </a:outerShdw>
            </a:effectLst>
          </c:spPr>
          <c:invertIfNegative val="0"/>
          <c:val>
            <c:numRef>
              <c:f>MOTOR!$AJ$199:$AS$199</c:f>
              <c:numCache>
                <c:formatCode>0%</c:formatCode>
                <c:ptCount val="10"/>
                <c:pt idx="0">
                  <c:v>0.75</c:v>
                </c:pt>
                <c:pt idx="1">
                  <c:v>0.75</c:v>
                </c:pt>
                <c:pt idx="2">
                  <c:v>0.75</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4-1E7B-4DF8-8D5B-C2635C770B31}"/>
            </c:ext>
          </c:extLst>
        </c:ser>
        <c:dLbls>
          <c:showLegendKey val="0"/>
          <c:showVal val="0"/>
          <c:showCatName val="0"/>
          <c:showSerName val="0"/>
          <c:showPercent val="0"/>
          <c:showBubbleSize val="0"/>
        </c:dLbls>
        <c:gapWidth val="100"/>
        <c:axId val="301589544"/>
        <c:axId val="301592288"/>
      </c:barChart>
      <c:lineChart>
        <c:grouping val="percentStacked"/>
        <c:varyColors val="0"/>
        <c:ser>
          <c:idx val="5"/>
          <c:order val="5"/>
          <c:tx>
            <c:strRef>
              <c:f>MOTOR!$AI$229</c:f>
              <c:strCache>
                <c:ptCount val="1"/>
                <c:pt idx="0">
                  <c:v>META</c:v>
                </c:pt>
              </c:strCache>
            </c:strRef>
          </c:tx>
          <c:spPr>
            <a:ln w="34925" cap="rnd">
              <a:solidFill>
                <a:srgbClr val="FF0000"/>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val>
            <c:numRef>
              <c:f>MOTOR!$AJ$229:$AS$229</c:f>
              <c:numCache>
                <c:formatCode>0%</c:formatCode>
                <c:ptCount val="10"/>
                <c:pt idx="0">
                  <c:v>1</c:v>
                </c:pt>
                <c:pt idx="1">
                  <c:v>1</c:v>
                </c:pt>
                <c:pt idx="2">
                  <c:v>1</c:v>
                </c:pt>
                <c:pt idx="3">
                  <c:v>1</c:v>
                </c:pt>
                <c:pt idx="4">
                  <c:v>1</c:v>
                </c:pt>
                <c:pt idx="5">
                  <c:v>1</c:v>
                </c:pt>
                <c:pt idx="6">
                  <c:v>1</c:v>
                </c:pt>
                <c:pt idx="7">
                  <c:v>1</c:v>
                </c:pt>
                <c:pt idx="8">
                  <c:v>1</c:v>
                </c:pt>
                <c:pt idx="9">
                  <c:v>1</c:v>
                </c:pt>
              </c:numCache>
            </c:numRef>
          </c:val>
          <c:smooth val="0"/>
          <c:extLst>
            <c:ext xmlns:c16="http://schemas.microsoft.com/office/drawing/2014/chart" uri="{C3380CC4-5D6E-409C-BE32-E72D297353CC}">
              <c16:uniqueId val="{00000005-1E7B-4DF8-8D5B-C2635C770B31}"/>
            </c:ext>
          </c:extLst>
        </c:ser>
        <c:dLbls>
          <c:showLegendKey val="0"/>
          <c:showVal val="0"/>
          <c:showCatName val="0"/>
          <c:showSerName val="0"/>
          <c:showPercent val="0"/>
          <c:showBubbleSize val="0"/>
        </c:dLbls>
        <c:marker val="1"/>
        <c:smooth val="0"/>
        <c:axId val="301589544"/>
        <c:axId val="301592288"/>
      </c:lineChart>
      <c:catAx>
        <c:axId val="301589544"/>
        <c:scaling>
          <c:orientation val="minMax"/>
        </c:scaling>
        <c:delete val="0"/>
        <c:axPos val="b"/>
        <c:majorTickMark val="cross"/>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301592288"/>
        <c:crosses val="autoZero"/>
        <c:auto val="1"/>
        <c:lblAlgn val="ctr"/>
        <c:lblOffset val="100"/>
        <c:noMultiLvlLbl val="0"/>
      </c:catAx>
      <c:valAx>
        <c:axId val="301592288"/>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301589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cap="flat">
      <a:solidFill>
        <a:schemeClr val="bg1"/>
      </a:solid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solidFill>
                  <a:srgbClr val="FFFF00"/>
                </a:solidFill>
              </a:rPr>
              <a:t>PRODUTIVIDADE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1216694471022818E-2"/>
          <c:y val="0.13322012877501463"/>
          <c:w val="0.8782892763404575"/>
          <c:h val="0.82906906881934583"/>
        </c:manualLayout>
      </c:layout>
      <c:bar3DChart>
        <c:barDir val="col"/>
        <c:grouping val="stacked"/>
        <c:varyColors val="0"/>
        <c:ser>
          <c:idx val="0"/>
          <c:order val="0"/>
          <c:tx>
            <c:strRef>
              <c:f>MOTOR!$X$194</c:f>
              <c:strCache>
                <c:ptCount val="1"/>
                <c:pt idx="0">
                  <c:v>Estimado</c:v>
                </c:pt>
              </c:strCache>
            </c:strRef>
          </c:tx>
          <c:spPr>
            <a:solidFill>
              <a:srgbClr val="FFFF00"/>
            </a:soli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1"/>
              <c:pt idx="0">
                <c:v>PRODUTIVIDADE</c:v>
              </c:pt>
            </c:strLit>
          </c:cat>
          <c:val>
            <c:numRef>
              <c:f>MOTOR!$Y$194</c:f>
              <c:numCache>
                <c:formatCode>General</c:formatCode>
                <c:ptCount val="1"/>
                <c:pt idx="0">
                  <c:v>30</c:v>
                </c:pt>
              </c:numCache>
            </c:numRef>
          </c:val>
          <c:extLst>
            <c:ext xmlns:c16="http://schemas.microsoft.com/office/drawing/2014/chart" uri="{C3380CC4-5D6E-409C-BE32-E72D297353CC}">
              <c16:uniqueId val="{00000000-4066-4060-B6B3-69700351E0B9}"/>
            </c:ext>
          </c:extLst>
        </c:ser>
        <c:ser>
          <c:idx val="1"/>
          <c:order val="1"/>
          <c:tx>
            <c:strRef>
              <c:f>MOTOR!$X$195</c:f>
              <c:strCache>
                <c:ptCount val="1"/>
                <c:pt idx="0">
                  <c:v>Entregue</c:v>
                </c:pt>
              </c:strCache>
            </c:strRef>
          </c:tx>
          <c:spPr>
            <a:solidFill>
              <a:srgbClr val="FF0000"/>
            </a:solidFill>
            <a:ln>
              <a:noFill/>
            </a:ln>
            <a:effectLst>
              <a:outerShdw blurRad="57150" dist="19050" dir="5400000" algn="ctr" rotWithShape="0">
                <a:srgbClr val="000000">
                  <a:alpha val="63000"/>
                </a:srgbClr>
              </a:outerShdw>
            </a:effectLst>
            <a:sp3d/>
          </c:spPr>
          <c:invertIfNegative val="0"/>
          <c:dLbls>
            <c:dLbl>
              <c:idx val="0"/>
              <c:layout>
                <c:manualLayout>
                  <c:x val="1.7857142857142804E-2"/>
                  <c:y val="-0.1188117576863826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066-4060-B6B3-69700351E0B9}"/>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FF00"/>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1"/>
              <c:pt idx="0">
                <c:v>PRODUTIVIDADE</c:v>
              </c:pt>
            </c:strLit>
          </c:cat>
          <c:val>
            <c:numRef>
              <c:f>MOTOR!$Y$195</c:f>
              <c:numCache>
                <c:formatCode>General</c:formatCode>
                <c:ptCount val="1"/>
                <c:pt idx="0">
                  <c:v>30</c:v>
                </c:pt>
              </c:numCache>
            </c:numRef>
          </c:val>
          <c:extLst>
            <c:ext xmlns:c16="http://schemas.microsoft.com/office/drawing/2014/chart" uri="{C3380CC4-5D6E-409C-BE32-E72D297353CC}">
              <c16:uniqueId val="{00000002-4066-4060-B6B3-69700351E0B9}"/>
            </c:ext>
          </c:extLst>
        </c:ser>
        <c:dLbls>
          <c:showLegendKey val="0"/>
          <c:showVal val="1"/>
          <c:showCatName val="0"/>
          <c:showSerName val="0"/>
          <c:showPercent val="0"/>
          <c:showBubbleSize val="0"/>
        </c:dLbls>
        <c:gapWidth val="150"/>
        <c:shape val="box"/>
        <c:axId val="301586408"/>
        <c:axId val="301589936"/>
        <c:axId val="0"/>
      </c:bar3DChart>
      <c:catAx>
        <c:axId val="301586408"/>
        <c:scaling>
          <c:orientation val="minMax"/>
        </c:scaling>
        <c:delete val="1"/>
        <c:axPos val="b"/>
        <c:numFmt formatCode="General" sourceLinked="1"/>
        <c:majorTickMark val="none"/>
        <c:minorTickMark val="none"/>
        <c:tickLblPos val="nextTo"/>
        <c:crossAx val="301589936"/>
        <c:crosses val="autoZero"/>
        <c:auto val="1"/>
        <c:lblAlgn val="ctr"/>
        <c:lblOffset val="100"/>
        <c:noMultiLvlLbl val="0"/>
      </c:catAx>
      <c:valAx>
        <c:axId val="301589936"/>
        <c:scaling>
          <c:orientation val="minMax"/>
        </c:scaling>
        <c:delete val="1"/>
        <c:axPos val="l"/>
        <c:numFmt formatCode="General" sourceLinked="1"/>
        <c:majorTickMark val="none"/>
        <c:minorTickMark val="none"/>
        <c:tickLblPos val="nextTo"/>
        <c:crossAx val="301586408"/>
        <c:crosses val="autoZero"/>
        <c:crossBetween val="between"/>
      </c:valAx>
      <c:spPr>
        <a:noFill/>
        <a:ln>
          <a:noFill/>
        </a:ln>
        <a:effectLst/>
      </c:spPr>
    </c:plotArea>
    <c:legend>
      <c:legendPos val="l"/>
      <c:layout>
        <c:manualLayout>
          <c:xMode val="edge"/>
          <c:yMode val="edge"/>
          <c:x val="0.21130952380952381"/>
          <c:y val="0.38633467286746925"/>
          <c:w val="0.1483830146231721"/>
          <c:h val="0.4455472097427720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accent4"/>
      </a:solid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rgbClr val="FFFF00"/>
                </a:solidFill>
                <a:effectLst>
                  <a:outerShdw blurRad="50800" dist="38100" dir="5400000" algn="t" rotWithShape="0">
                    <a:prstClr val="black">
                      <a:alpha val="40000"/>
                    </a:prstClr>
                  </a:outerShdw>
                </a:effectLst>
                <a:latin typeface="+mn-lt"/>
                <a:ea typeface="+mn-ea"/>
                <a:cs typeface="+mn-cs"/>
              </a:defRPr>
            </a:pPr>
            <a:r>
              <a:rPr lang="en-US">
                <a:solidFill>
                  <a:srgbClr val="FFFF00"/>
                </a:solidFill>
              </a:rPr>
              <a:t>TIME</a:t>
            </a:r>
            <a:r>
              <a:rPr lang="en-US" baseline="0">
                <a:solidFill>
                  <a:srgbClr val="FFFF00"/>
                </a:solidFill>
              </a:rPr>
              <a:t> BOX SPRINT</a:t>
            </a:r>
            <a:endParaRPr lang="en-US">
              <a:solidFill>
                <a:srgbClr val="FFFF00"/>
              </a:solidFill>
            </a:endParaRPr>
          </a:p>
        </c:rich>
      </c:tx>
      <c:layout>
        <c:manualLayout>
          <c:xMode val="edge"/>
          <c:yMode val="edge"/>
          <c:x val="0.29384830207482343"/>
          <c:y val="8.080808080808081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rgbClr val="FFFF00"/>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pieChart>
        <c:varyColors val="1"/>
        <c:ser>
          <c:idx val="0"/>
          <c:order val="0"/>
          <c:tx>
            <c:strRef>
              <c:f>MOTOR!$I$197</c:f>
              <c:strCache>
                <c:ptCount val="1"/>
                <c:pt idx="0">
                  <c:v>SEMANAS</c:v>
                </c:pt>
              </c:strCache>
            </c:strRef>
          </c:tx>
          <c:spPr>
            <a:solidFill>
              <a:schemeClr val="tx1"/>
            </a:solidFill>
          </c:spPr>
          <c:dPt>
            <c:idx val="0"/>
            <c:bubble3D val="0"/>
            <c:spPr>
              <a:solidFill>
                <a:schemeClr val="tx1"/>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590-4702-BAC4-A1CEA24C2402}"/>
              </c:ext>
            </c:extLst>
          </c:dPt>
          <c:dLbls>
            <c:dLbl>
              <c:idx val="0"/>
              <c:layout>
                <c:manualLayout>
                  <c:x val="2.942181896137101E-3"/>
                  <c:y val="-0.12121212121212122"/>
                </c:manualLayout>
              </c:layout>
              <c:spPr>
                <a:noFill/>
                <a:ln>
                  <a:noFill/>
                </a:ln>
                <a:effectLst/>
              </c:spPr>
              <c:txPr>
                <a:bodyPr rot="0" spcFirstLastPara="1" vertOverflow="ellipsis" vert="horz" wrap="square" lIns="38100" tIns="19050" rIns="38100" bIns="19050" anchor="ctr" anchorCtr="1">
                  <a:noAutofit/>
                </a:bodyPr>
                <a:lstStyle/>
                <a:p>
                  <a:pPr>
                    <a:defRPr sz="2800" b="0" i="0" u="none" strike="noStrike" kern="1200" baseline="0">
                      <a:solidFill>
                        <a:srgbClr val="FF0000"/>
                      </a:solidFill>
                      <a:latin typeface="+mn-lt"/>
                      <a:ea typeface="+mn-ea"/>
                      <a:cs typeface="+mn-cs"/>
                    </a:defRPr>
                  </a:pPr>
                  <a:endParaRPr lang="pt-BR"/>
                </a:p>
              </c:txPr>
              <c:dLblPos val="bestFit"/>
              <c:showLegendKey val="0"/>
              <c:showVal val="1"/>
              <c:showCatName val="0"/>
              <c:showSerName val="0"/>
              <c:showPercent val="0"/>
              <c:showBubbleSize val="0"/>
              <c:extLst>
                <c:ext xmlns:c15="http://schemas.microsoft.com/office/drawing/2012/chart" uri="{CE6537A1-D6FC-4f65-9D91-7224C49458BB}">
                  <c15:layout>
                    <c:manualLayout>
                      <c:w val="0.36172222222222222"/>
                      <c:h val="0.39748137543413131"/>
                    </c:manualLayout>
                  </c15:layout>
                </c:ext>
                <c:ext xmlns:c16="http://schemas.microsoft.com/office/drawing/2014/chart" uri="{C3380CC4-5D6E-409C-BE32-E72D297353CC}">
                  <c16:uniqueId val="{00000001-3590-4702-BAC4-A1CEA24C2402}"/>
                </c:ext>
              </c:extLst>
            </c:dLbl>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rgbClr val="FF0000"/>
                    </a:solidFill>
                    <a:latin typeface="+mn-lt"/>
                    <a:ea typeface="+mn-ea"/>
                    <a:cs typeface="+mn-cs"/>
                  </a:defRPr>
                </a:pPr>
                <a:endParaRPr lang="pt-BR"/>
              </a:p>
            </c:txPr>
            <c:dLblPos val="ct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1"/>
              <c:pt idx="0">
                <c:v>Semanas</c:v>
              </c:pt>
            </c:strLit>
          </c:cat>
          <c:val>
            <c:numRef>
              <c:f>MOTOR!$J$197</c:f>
              <c:numCache>
                <c:formatCode>General</c:formatCode>
                <c:ptCount val="1"/>
                <c:pt idx="0">
                  <c:v>3</c:v>
                </c:pt>
              </c:numCache>
            </c:numRef>
          </c:val>
          <c:extLst>
            <c:ext xmlns:c16="http://schemas.microsoft.com/office/drawing/2014/chart" uri="{C3380CC4-5D6E-409C-BE32-E72D297353CC}">
              <c16:uniqueId val="{00000002-3590-4702-BAC4-A1CEA24C240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rgbClr val="FFC000"/>
      </a:solid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rgbClr val="FFFF00"/>
                </a:solidFill>
                <a:effectLst>
                  <a:outerShdw blurRad="50800" dist="38100" dir="5400000" algn="t" rotWithShape="0">
                    <a:prstClr val="black">
                      <a:alpha val="40000"/>
                    </a:prstClr>
                  </a:outerShdw>
                </a:effectLst>
                <a:latin typeface="+mn-lt"/>
                <a:ea typeface="+mn-ea"/>
                <a:cs typeface="+mn-cs"/>
              </a:defRPr>
            </a:pPr>
            <a:r>
              <a:rPr lang="en-US">
                <a:solidFill>
                  <a:srgbClr val="FFFF00"/>
                </a:solidFill>
              </a:rPr>
              <a:t>PRODUTIVIDADE</a:t>
            </a:r>
          </a:p>
        </c:rich>
      </c:tx>
      <c:layout>
        <c:manualLayout>
          <c:xMode val="edge"/>
          <c:yMode val="edge"/>
          <c:x val="0.46810205988649328"/>
          <c:y val="6.9991270380135265E-2"/>
        </c:manualLayout>
      </c:layout>
      <c:overlay val="0"/>
      <c:spPr>
        <a:solidFill>
          <a:srgbClr val="FF0000"/>
        </a:solidFill>
        <a:ln>
          <a:noFill/>
        </a:ln>
        <a:effectLst/>
      </c:spPr>
      <c:txPr>
        <a:bodyPr rot="0" spcFirstLastPara="1" vertOverflow="ellipsis" vert="horz" wrap="square" anchor="ctr" anchorCtr="1"/>
        <a:lstStyle/>
        <a:p>
          <a:pPr>
            <a:defRPr sz="1600" b="1" i="0" u="none" strike="noStrike" kern="1200" spc="100" baseline="0">
              <a:solidFill>
                <a:srgbClr val="FFFF00"/>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barChart>
        <c:barDir val="col"/>
        <c:grouping val="clustered"/>
        <c:varyColors val="0"/>
        <c:ser>
          <c:idx val="0"/>
          <c:order val="0"/>
          <c:tx>
            <c:strRef>
              <c:f>MOTOR!$AI$233</c:f>
              <c:strCache>
                <c:ptCount val="1"/>
                <c:pt idx="0">
                  <c:v>Estimado</c:v>
                </c:pt>
              </c:strCache>
            </c:strRef>
          </c:tx>
          <c:spPr>
            <a:solidFill>
              <a:srgbClr val="FFFF00"/>
            </a:solidFill>
            <a:ln>
              <a:noFill/>
            </a:ln>
            <a:effectLst>
              <a:outerShdw blurRad="57150" dist="19050" dir="5400000" algn="ctr" rotWithShape="0">
                <a:srgbClr val="000000">
                  <a:alpha val="63000"/>
                </a:srgbClr>
              </a:outerShdw>
            </a:effectLst>
          </c:spPr>
          <c:invertIfNegative val="0"/>
          <c:val>
            <c:numRef>
              <c:f>MOTOR!$AJ$233:$AS$233</c:f>
              <c:numCache>
                <c:formatCode>General</c:formatCode>
                <c:ptCount val="10"/>
                <c:pt idx="0">
                  <c:v>48</c:v>
                </c:pt>
                <c:pt idx="1">
                  <c:v>30</c:v>
                </c:pt>
                <c:pt idx="2">
                  <c:v>24</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0-A79E-4E32-B8F3-DD736C3782AF}"/>
            </c:ext>
          </c:extLst>
        </c:ser>
        <c:ser>
          <c:idx val="1"/>
          <c:order val="1"/>
          <c:tx>
            <c:strRef>
              <c:f>MOTOR!$AI$234</c:f>
              <c:strCache>
                <c:ptCount val="1"/>
                <c:pt idx="0">
                  <c:v>Entregue</c:v>
                </c:pt>
              </c:strCache>
            </c:strRef>
          </c:tx>
          <c:spPr>
            <a:solidFill>
              <a:srgbClr val="FF0000"/>
            </a:solidFill>
            <a:ln>
              <a:noFill/>
            </a:ln>
            <a:effectLst>
              <a:outerShdw blurRad="57150" dist="19050" dir="5400000" algn="ctr" rotWithShape="0">
                <a:srgbClr val="000000">
                  <a:alpha val="63000"/>
                </a:srgbClr>
              </a:outerShdw>
            </a:effectLst>
          </c:spPr>
          <c:invertIfNegative val="0"/>
          <c:val>
            <c:numRef>
              <c:f>MOTOR!$AJ$234:$AS$234</c:f>
              <c:numCache>
                <c:formatCode>General</c:formatCode>
                <c:ptCount val="10"/>
                <c:pt idx="0">
                  <c:v>48</c:v>
                </c:pt>
                <c:pt idx="1">
                  <c:v>30</c:v>
                </c:pt>
                <c:pt idx="2">
                  <c:v>24</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1-A79E-4E32-B8F3-DD736C3782AF}"/>
            </c:ext>
          </c:extLst>
        </c:ser>
        <c:dLbls>
          <c:showLegendKey val="0"/>
          <c:showVal val="0"/>
          <c:showCatName val="0"/>
          <c:showSerName val="0"/>
          <c:showPercent val="0"/>
          <c:showBubbleSize val="0"/>
        </c:dLbls>
        <c:gapWidth val="150"/>
        <c:axId val="301593072"/>
        <c:axId val="301593464"/>
      </c:barChart>
      <c:lineChart>
        <c:grouping val="standard"/>
        <c:varyColors val="0"/>
        <c:ser>
          <c:idx val="2"/>
          <c:order val="2"/>
          <c:tx>
            <c:strRef>
              <c:f>MOTOR!$AI$235</c:f>
              <c:strCache>
                <c:ptCount val="1"/>
                <c:pt idx="0">
                  <c:v>VELOCIDADE</c:v>
                </c:pt>
              </c:strCache>
            </c:strRef>
          </c:tx>
          <c:spPr>
            <a:ln w="34925" cap="rnd">
              <a:solidFill>
                <a:srgbClr val="00B050"/>
              </a:solidFill>
              <a:round/>
            </a:ln>
            <a:effectLst>
              <a:outerShdw blurRad="57150" dist="19050" dir="5400000" algn="ctr" rotWithShape="0">
                <a:srgbClr val="000000">
                  <a:alpha val="63000"/>
                </a:srgbClr>
              </a:outerShdw>
            </a:effectLst>
          </c:spPr>
          <c:marker>
            <c:symbol val="none"/>
          </c:marker>
          <c:dPt>
            <c:idx val="1"/>
            <c:marker>
              <c:symbol val="none"/>
            </c:marker>
            <c:bubble3D val="0"/>
            <c:extLst>
              <c:ext xmlns:c16="http://schemas.microsoft.com/office/drawing/2014/chart" uri="{C3380CC4-5D6E-409C-BE32-E72D297353CC}">
                <c16:uniqueId val="{00000002-A79E-4E32-B8F3-DD736C3782AF}"/>
              </c:ext>
            </c:extLst>
          </c:dPt>
          <c:dLbls>
            <c:numFmt formatCode="#,##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0000"/>
                    </a:solidFill>
                    <a:latin typeface="+mn-lt"/>
                    <a:ea typeface="+mn-ea"/>
                    <a:cs typeface="+mn-cs"/>
                  </a:defRPr>
                </a:pPr>
                <a:endParaRPr lang="pt-BR"/>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MOTOR!$AJ$235:$AS$235</c:f>
              <c:numCache>
                <c:formatCode>_-* #,##0_-;\-* #,##0_-;_-* "-"??_-;_-@_-</c:formatCode>
                <c:ptCount val="10"/>
                <c:pt idx="0">
                  <c:v>48</c:v>
                </c:pt>
                <c:pt idx="1">
                  <c:v>30</c:v>
                </c:pt>
                <c:pt idx="2">
                  <c:v>24</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3-A79E-4E32-B8F3-DD736C3782AF}"/>
            </c:ext>
          </c:extLst>
        </c:ser>
        <c:ser>
          <c:idx val="3"/>
          <c:order val="3"/>
          <c:tx>
            <c:v>META</c:v>
          </c:tx>
          <c:spPr>
            <a:ln w="34925" cap="rnd">
              <a:solidFill>
                <a:srgbClr val="C00000"/>
              </a:solidFill>
              <a:round/>
            </a:ln>
            <a:effectLst>
              <a:outerShdw blurRad="57150" dist="19050" dir="5400000" algn="ctr" rotWithShape="0">
                <a:srgbClr val="000000">
                  <a:alpha val="63000"/>
                </a:srgbClr>
              </a:outerShdw>
            </a:effectLst>
          </c:spPr>
          <c:marker>
            <c:symbol val="none"/>
          </c:marker>
          <c:val>
            <c:numRef>
              <c:f>MOTOR!$AJ$236:$AS$236</c:f>
              <c:numCache>
                <c:formatCode>General</c:formatCode>
                <c:ptCount val="10"/>
                <c:pt idx="0">
                  <c:v>48</c:v>
                </c:pt>
                <c:pt idx="1">
                  <c:v>30</c:v>
                </c:pt>
                <c:pt idx="2">
                  <c:v>24</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4-A79E-4E32-B8F3-DD736C3782AF}"/>
            </c:ext>
          </c:extLst>
        </c:ser>
        <c:dLbls>
          <c:showLegendKey val="0"/>
          <c:showVal val="0"/>
          <c:showCatName val="0"/>
          <c:showSerName val="0"/>
          <c:showPercent val="0"/>
          <c:showBubbleSize val="0"/>
        </c:dLbls>
        <c:marker val="1"/>
        <c:smooth val="0"/>
        <c:axId val="301593072"/>
        <c:axId val="301593464"/>
      </c:lineChart>
      <c:catAx>
        <c:axId val="301593072"/>
        <c:scaling>
          <c:orientation val="minMax"/>
        </c:scaling>
        <c:delete val="0"/>
        <c:axPos val="b"/>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301593464"/>
        <c:crosses val="autoZero"/>
        <c:auto val="1"/>
        <c:lblAlgn val="ctr"/>
        <c:lblOffset val="100"/>
        <c:noMultiLvlLbl val="0"/>
      </c:catAx>
      <c:valAx>
        <c:axId val="3015934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3015930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cap="flat">
      <a:solidFill>
        <a:schemeClr val="bg1"/>
      </a:solid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rgbClr val="FFFF00"/>
                </a:solidFill>
                <a:effectLst>
                  <a:outerShdw blurRad="50800" dist="38100" dir="5400000" algn="t" rotWithShape="0">
                    <a:prstClr val="black">
                      <a:alpha val="40000"/>
                    </a:prstClr>
                  </a:outerShdw>
                </a:effectLst>
                <a:latin typeface="+mn-lt"/>
                <a:ea typeface="+mn-ea"/>
                <a:cs typeface="+mn-cs"/>
              </a:defRPr>
            </a:pPr>
            <a:r>
              <a:rPr lang="pt-BR" u="none">
                <a:solidFill>
                  <a:srgbClr val="FFFF00"/>
                </a:solidFill>
              </a:rPr>
              <a:t>VALORES</a:t>
            </a:r>
          </a:p>
        </c:rich>
      </c:tx>
      <c:overlay val="0"/>
      <c:spPr>
        <a:noFill/>
        <a:ln>
          <a:noFill/>
        </a:ln>
        <a:effectLst>
          <a:innerShdw blurRad="63500" dist="50800" dir="5400000">
            <a:schemeClr val="bg1">
              <a:alpha val="50000"/>
            </a:schemeClr>
          </a:innerShdw>
        </a:effectLst>
      </c:spPr>
      <c:txPr>
        <a:bodyPr rot="0" spcFirstLastPara="1" vertOverflow="ellipsis" vert="horz" wrap="square" anchor="ctr" anchorCtr="1"/>
        <a:lstStyle/>
        <a:p>
          <a:pPr>
            <a:defRPr sz="1600" b="1" i="0" u="none" strike="noStrike" kern="1200" spc="100" baseline="0">
              <a:solidFill>
                <a:srgbClr val="FFFF00"/>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2"/>
          <c:order val="0"/>
          <c:tx>
            <c:strRef>
              <c:f>MOTOR!$L$185</c:f>
              <c:strCache>
                <c:ptCount val="1"/>
                <c:pt idx="0">
                  <c:v>TETO</c:v>
                </c:pt>
              </c:strCache>
            </c:strRef>
          </c:tx>
          <c:spPr>
            <a:solidFill>
              <a:schemeClr val="accent2"/>
            </a:solidFill>
            <a:ln>
              <a:solidFill>
                <a:schemeClr val="accent6">
                  <a:lumMod val="60000"/>
                  <a:lumOff val="40000"/>
                </a:schemeClr>
              </a:solidFill>
            </a:ln>
            <a:effectLst>
              <a:outerShdw blurRad="57150" dist="19050" dir="5400000" algn="ctr" rotWithShape="0">
                <a:srgbClr val="000000">
                  <a:alpha val="63000"/>
                </a:srgbClr>
              </a:outerShdw>
            </a:effectLst>
            <a:sp3d>
              <a:contourClr>
                <a:schemeClr val="accent6">
                  <a:lumMod val="60000"/>
                  <a:lumOff val="40000"/>
                </a:schemeClr>
              </a:contourClr>
            </a:sp3d>
          </c:spPr>
          <c:invertIfNegative val="0"/>
          <c:cat>
            <c:strRef>
              <c:f>MOTOR!$I$186:$I$190</c:f>
              <c:strCache>
                <c:ptCount val="5"/>
                <c:pt idx="0">
                  <c:v>Comprometimento</c:v>
                </c:pt>
                <c:pt idx="1">
                  <c:v>Coragem</c:v>
                </c:pt>
                <c:pt idx="2">
                  <c:v>Foco</c:v>
                </c:pt>
                <c:pt idx="3">
                  <c:v>Respeito</c:v>
                </c:pt>
                <c:pt idx="4">
                  <c:v>Transparência</c:v>
                </c:pt>
              </c:strCache>
            </c:strRef>
          </c:cat>
          <c:val>
            <c:numRef>
              <c:f>MOTOR!$L$186:$L$190</c:f>
              <c:numCache>
                <c:formatCode>0%</c:formatCode>
                <c:ptCount val="5"/>
                <c:pt idx="0">
                  <c:v>1</c:v>
                </c:pt>
                <c:pt idx="1">
                  <c:v>1</c:v>
                </c:pt>
                <c:pt idx="2">
                  <c:v>1</c:v>
                </c:pt>
                <c:pt idx="3">
                  <c:v>1</c:v>
                </c:pt>
                <c:pt idx="4">
                  <c:v>1</c:v>
                </c:pt>
              </c:numCache>
            </c:numRef>
          </c:val>
          <c:extLst>
            <c:ext xmlns:c16="http://schemas.microsoft.com/office/drawing/2014/chart" uri="{C3380CC4-5D6E-409C-BE32-E72D297353CC}">
              <c16:uniqueId val="{00000000-A7EE-4553-B426-2F37BB5847F1}"/>
            </c:ext>
          </c:extLst>
        </c:ser>
        <c:ser>
          <c:idx val="3"/>
          <c:order val="1"/>
          <c:tx>
            <c:strRef>
              <c:f>MOTOR!$K$185</c:f>
              <c:strCache>
                <c:ptCount val="1"/>
                <c:pt idx="0">
                  <c:v>MÉDIA</c:v>
                </c:pt>
              </c:strCache>
            </c:strRef>
          </c:tx>
          <c:spPr>
            <a:solidFill>
              <a:schemeClr val="accent4"/>
            </a:solidFill>
            <a:ln>
              <a:solidFill>
                <a:schemeClr val="accent6">
                  <a:lumMod val="60000"/>
                  <a:lumOff val="40000"/>
                </a:schemeClr>
              </a:solidFill>
            </a:ln>
            <a:effectLst>
              <a:outerShdw blurRad="57150" dist="19050" dir="5400000" algn="ctr" rotWithShape="0">
                <a:srgbClr val="000000">
                  <a:alpha val="63000"/>
                </a:srgbClr>
              </a:outerShdw>
            </a:effectLst>
            <a:sp3d>
              <a:contourClr>
                <a:schemeClr val="accent6">
                  <a:lumMod val="60000"/>
                  <a:lumOff val="40000"/>
                </a:schemeClr>
              </a:contourClr>
            </a:sp3d>
          </c:spPr>
          <c:invertIfNegative val="0"/>
          <c:cat>
            <c:strRef>
              <c:f>MOTOR!$I$186:$I$190</c:f>
              <c:strCache>
                <c:ptCount val="5"/>
                <c:pt idx="0">
                  <c:v>Comprometimento</c:v>
                </c:pt>
                <c:pt idx="1">
                  <c:v>Coragem</c:v>
                </c:pt>
                <c:pt idx="2">
                  <c:v>Foco</c:v>
                </c:pt>
                <c:pt idx="3">
                  <c:v>Respeito</c:v>
                </c:pt>
                <c:pt idx="4">
                  <c:v>Transparência</c:v>
                </c:pt>
              </c:strCache>
            </c:strRef>
          </c:cat>
          <c:val>
            <c:numRef>
              <c:f>MOTOR!$K$186:$K$190</c:f>
              <c:numCache>
                <c:formatCode>0%</c:formatCode>
                <c:ptCount val="5"/>
                <c:pt idx="0">
                  <c:v>0.8</c:v>
                </c:pt>
                <c:pt idx="1">
                  <c:v>0.8</c:v>
                </c:pt>
                <c:pt idx="2">
                  <c:v>0.8</c:v>
                </c:pt>
                <c:pt idx="3">
                  <c:v>0.8</c:v>
                </c:pt>
                <c:pt idx="4">
                  <c:v>0.8</c:v>
                </c:pt>
              </c:numCache>
            </c:numRef>
          </c:val>
          <c:extLst>
            <c:ext xmlns:c16="http://schemas.microsoft.com/office/drawing/2014/chart" uri="{C3380CC4-5D6E-409C-BE32-E72D297353CC}">
              <c16:uniqueId val="{00000001-A7EE-4553-B426-2F37BB5847F1}"/>
            </c:ext>
          </c:extLst>
        </c:ser>
        <c:ser>
          <c:idx val="0"/>
          <c:order val="2"/>
          <c:tx>
            <c:strRef>
              <c:f>MOTOR!$J$185</c:f>
              <c:strCache>
                <c:ptCount val="1"/>
                <c:pt idx="0">
                  <c:v>NÍVEL</c:v>
                </c:pt>
              </c:strCache>
            </c:strRef>
          </c:tx>
          <c:spPr>
            <a:solidFill>
              <a:srgbClr val="00B050"/>
            </a:soli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FF00"/>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MOTOR!$I$186:$I$190</c:f>
              <c:strCache>
                <c:ptCount val="5"/>
                <c:pt idx="0">
                  <c:v>Comprometimento</c:v>
                </c:pt>
                <c:pt idx="1">
                  <c:v>Coragem</c:v>
                </c:pt>
                <c:pt idx="2">
                  <c:v>Foco</c:v>
                </c:pt>
                <c:pt idx="3">
                  <c:v>Respeito</c:v>
                </c:pt>
                <c:pt idx="4">
                  <c:v>Transparência</c:v>
                </c:pt>
              </c:strCache>
            </c:strRef>
          </c:cat>
          <c:val>
            <c:numRef>
              <c:f>MOTOR!$J$186:$J$190</c:f>
              <c:numCache>
                <c:formatCode>0%</c:formatCode>
                <c:ptCount val="5"/>
                <c:pt idx="0">
                  <c:v>0.75</c:v>
                </c:pt>
                <c:pt idx="1">
                  <c:v>0.75</c:v>
                </c:pt>
                <c:pt idx="2">
                  <c:v>0.75</c:v>
                </c:pt>
                <c:pt idx="3">
                  <c:v>1</c:v>
                </c:pt>
                <c:pt idx="4">
                  <c:v>0.75</c:v>
                </c:pt>
              </c:numCache>
            </c:numRef>
          </c:val>
          <c:extLst>
            <c:ext xmlns:c16="http://schemas.microsoft.com/office/drawing/2014/chart" uri="{C3380CC4-5D6E-409C-BE32-E72D297353CC}">
              <c16:uniqueId val="{00000002-A7EE-4553-B426-2F37BB5847F1}"/>
            </c:ext>
          </c:extLst>
        </c:ser>
        <c:dLbls>
          <c:showLegendKey val="0"/>
          <c:showVal val="0"/>
          <c:showCatName val="0"/>
          <c:showSerName val="0"/>
          <c:showPercent val="0"/>
          <c:showBubbleSize val="0"/>
        </c:dLbls>
        <c:gapWidth val="150"/>
        <c:shape val="box"/>
        <c:axId val="301334928"/>
        <c:axId val="301339632"/>
        <c:axId val="0"/>
      </c:bar3DChart>
      <c:catAx>
        <c:axId val="3013349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FFFF00"/>
                </a:solidFill>
                <a:latin typeface="+mn-lt"/>
                <a:ea typeface="+mn-ea"/>
                <a:cs typeface="+mn-cs"/>
              </a:defRPr>
            </a:pPr>
            <a:endParaRPr lang="pt-BR"/>
          </a:p>
        </c:txPr>
        <c:crossAx val="301339632"/>
        <c:crosses val="autoZero"/>
        <c:auto val="1"/>
        <c:lblAlgn val="ctr"/>
        <c:lblOffset val="100"/>
        <c:noMultiLvlLbl val="0"/>
      </c:catAx>
      <c:valAx>
        <c:axId val="301339632"/>
        <c:scaling>
          <c:orientation val="minMax"/>
        </c:scaling>
        <c:delete val="0"/>
        <c:axPos val="b"/>
        <c:majorGridlines>
          <c:spPr>
            <a:ln w="9525" cap="flat" cmpd="sng" algn="ctr">
              <a:solidFill>
                <a:schemeClr val="dk1">
                  <a:lumMod val="50000"/>
                  <a:lumOff val="5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301334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rgbClr val="7030A0"/>
      </a:solid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rgbClr val="FFFF00"/>
                </a:solidFill>
                <a:effectLst>
                  <a:outerShdw blurRad="50800" dist="38100" dir="5400000" algn="t" rotWithShape="0">
                    <a:prstClr val="black">
                      <a:alpha val="40000"/>
                    </a:prstClr>
                  </a:outerShdw>
                </a:effectLst>
                <a:latin typeface="+mn-lt"/>
                <a:ea typeface="+mn-ea"/>
                <a:cs typeface="+mn-cs"/>
              </a:defRPr>
            </a:pPr>
            <a:r>
              <a:rPr lang="en-US">
                <a:solidFill>
                  <a:srgbClr val="FFFF00"/>
                </a:solidFill>
              </a:rPr>
              <a:t>Product Owner</a:t>
            </a:r>
            <a:endParaRPr lang="pt-BR">
              <a:solidFill>
                <a:srgbClr val="FFFF00"/>
              </a:solidFill>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rgbClr val="FFFF00"/>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doughnut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8AE-4DF1-92B5-4259B27D558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8AE-4DF1-92B5-4259B27D558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8AE-4DF1-92B5-4259B27D5584}"/>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D8AE-4DF1-92B5-4259B27D5584}"/>
              </c:ext>
            </c:extLst>
          </c:dPt>
          <c:dPt>
            <c:idx val="4"/>
            <c:bubble3D val="0"/>
            <c:spPr>
              <a:solidFill>
                <a:srgbClr val="00B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D8AE-4DF1-92B5-4259B27D5584}"/>
              </c:ext>
            </c:extLst>
          </c:dPt>
          <c:cat>
            <c:strRef>
              <c:f>MOTOR!$S$186:$S$190</c:f>
              <c:strCache>
                <c:ptCount val="5"/>
                <c:pt idx="0">
                  <c:v>COMPROMETIMENTO</c:v>
                </c:pt>
                <c:pt idx="1">
                  <c:v>ENTENDIMENTO </c:v>
                </c:pt>
                <c:pt idx="2">
                  <c:v>PRIORIZAÇÃO</c:v>
                </c:pt>
                <c:pt idx="3">
                  <c:v>CONHECIMENTO</c:v>
                </c:pt>
                <c:pt idx="4">
                  <c:v>PRESENÇA</c:v>
                </c:pt>
              </c:strCache>
            </c:strRef>
          </c:cat>
          <c:val>
            <c:numRef>
              <c:f>MOTOR!$U$186:$U$190</c:f>
              <c:numCache>
                <c:formatCode>General</c:formatCode>
                <c:ptCount val="5"/>
                <c:pt idx="0">
                  <c:v>1</c:v>
                </c:pt>
                <c:pt idx="1">
                  <c:v>1</c:v>
                </c:pt>
                <c:pt idx="2">
                  <c:v>0</c:v>
                </c:pt>
                <c:pt idx="3">
                  <c:v>1</c:v>
                </c:pt>
                <c:pt idx="4">
                  <c:v>1</c:v>
                </c:pt>
              </c:numCache>
            </c:numRef>
          </c:val>
          <c:extLst>
            <c:ext xmlns:c16="http://schemas.microsoft.com/office/drawing/2014/chart" uri="{C3380CC4-5D6E-409C-BE32-E72D297353CC}">
              <c16:uniqueId val="{0000000A-D8AE-4DF1-92B5-4259B27D558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rgbClr val="7030A0"/>
      </a:solid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solidFill>
                  <a:srgbClr val="FFFF00"/>
                </a:solidFill>
              </a:rPr>
              <a:t>Scrum Master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doughnut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B7C-4C9A-9373-3AE5AF65161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B7C-4C9A-9373-3AE5AF65161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B7C-4C9A-9373-3AE5AF651615}"/>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7B7C-4C9A-9373-3AE5AF651615}"/>
              </c:ext>
            </c:extLst>
          </c:dPt>
          <c:dPt>
            <c:idx val="4"/>
            <c:bubble3D val="0"/>
            <c:spPr>
              <a:solidFill>
                <a:srgbClr val="00B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7B7C-4C9A-9373-3AE5AF651615}"/>
              </c:ext>
            </c:extLst>
          </c:dPt>
          <c:cat>
            <c:strRef>
              <c:f>MOTOR!$X$186:$X$190</c:f>
              <c:strCache>
                <c:ptCount val="5"/>
                <c:pt idx="0">
                  <c:v>COMPROMETIMENTO</c:v>
                </c:pt>
                <c:pt idx="1">
                  <c:v>ENTENDIMENTO </c:v>
                </c:pt>
                <c:pt idx="2">
                  <c:v>AUXÍLIO</c:v>
                </c:pt>
                <c:pt idx="3">
                  <c:v>IMPEDIMENTOS</c:v>
                </c:pt>
                <c:pt idx="4">
                  <c:v>PROTEÇÃO</c:v>
                </c:pt>
              </c:strCache>
            </c:strRef>
          </c:cat>
          <c:val>
            <c:numRef>
              <c:f>MOTOR!$Z$186:$Z$190</c:f>
              <c:numCache>
                <c:formatCode>General</c:formatCode>
                <c:ptCount val="5"/>
                <c:pt idx="0">
                  <c:v>1</c:v>
                </c:pt>
                <c:pt idx="1">
                  <c:v>1</c:v>
                </c:pt>
                <c:pt idx="2">
                  <c:v>1</c:v>
                </c:pt>
                <c:pt idx="3">
                  <c:v>1</c:v>
                </c:pt>
                <c:pt idx="4">
                  <c:v>0</c:v>
                </c:pt>
              </c:numCache>
            </c:numRef>
          </c:val>
          <c:extLst>
            <c:ext xmlns:c16="http://schemas.microsoft.com/office/drawing/2014/chart" uri="{C3380CC4-5D6E-409C-BE32-E72D297353CC}">
              <c16:uniqueId val="{0000000A-7B7C-4C9A-9373-3AE5AF65161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rgbClr val="7030A0"/>
      </a:solid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rgbClr val="FFFF00"/>
                </a:solidFill>
                <a:effectLst>
                  <a:outerShdw blurRad="50800" dist="38100" dir="5400000" algn="t" rotWithShape="0">
                    <a:prstClr val="black">
                      <a:alpha val="40000"/>
                    </a:prstClr>
                  </a:outerShdw>
                </a:effectLst>
                <a:latin typeface="+mn-lt"/>
                <a:ea typeface="+mn-ea"/>
                <a:cs typeface="+mn-cs"/>
              </a:defRPr>
            </a:pPr>
            <a:r>
              <a:rPr lang="pt-BR">
                <a:solidFill>
                  <a:srgbClr val="FFFF00"/>
                </a:solidFill>
              </a:rPr>
              <a:t>DevTeam</a:t>
            </a:r>
          </a:p>
        </c:rich>
      </c:tx>
      <c:overlay val="0"/>
      <c:spPr>
        <a:noFill/>
        <a:ln>
          <a:noFill/>
        </a:ln>
        <a:effectLst/>
      </c:spPr>
      <c:txPr>
        <a:bodyPr rot="0" spcFirstLastPara="1" vertOverflow="ellipsis" vert="horz" wrap="square" anchor="ctr" anchorCtr="1"/>
        <a:lstStyle/>
        <a:p>
          <a:pPr>
            <a:defRPr sz="1600" b="1" i="0" u="none" strike="noStrike" kern="1200" spc="100" baseline="0">
              <a:solidFill>
                <a:srgbClr val="FFFF00"/>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doughnut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AB1-46E1-87C2-D33E1A820F2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AB1-46E1-87C2-D33E1A820F2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AB1-46E1-87C2-D33E1A820F2F}"/>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AAB1-46E1-87C2-D33E1A820F2F}"/>
              </c:ext>
            </c:extLst>
          </c:dPt>
          <c:dPt>
            <c:idx val="4"/>
            <c:bubble3D val="0"/>
            <c:spPr>
              <a:solidFill>
                <a:srgbClr val="00B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AAB1-46E1-87C2-D33E1A820F2F}"/>
              </c:ext>
            </c:extLst>
          </c:dPt>
          <c:cat>
            <c:strRef>
              <c:f>MOTOR!$AC$186:$AC$190</c:f>
              <c:strCache>
                <c:ptCount val="5"/>
                <c:pt idx="0">
                  <c:v>COMPROMETIMENTO</c:v>
                </c:pt>
                <c:pt idx="1">
                  <c:v>ENTENDIMENTO </c:v>
                </c:pt>
                <c:pt idx="2">
                  <c:v>AUTO-ORGANIZAÇÃO</c:v>
                </c:pt>
                <c:pt idx="3">
                  <c:v>MULTIFUNCIONAL</c:v>
                </c:pt>
                <c:pt idx="4">
                  <c:v>CONHECIMENTO</c:v>
                </c:pt>
              </c:strCache>
            </c:strRef>
          </c:cat>
          <c:val>
            <c:numRef>
              <c:f>MOTOR!$AE$186:$AE$190</c:f>
              <c:numCache>
                <c:formatCode>General</c:formatCode>
                <c:ptCount val="5"/>
                <c:pt idx="0">
                  <c:v>1</c:v>
                </c:pt>
                <c:pt idx="1">
                  <c:v>1</c:v>
                </c:pt>
                <c:pt idx="2">
                  <c:v>0</c:v>
                </c:pt>
                <c:pt idx="3">
                  <c:v>1</c:v>
                </c:pt>
                <c:pt idx="4">
                  <c:v>0</c:v>
                </c:pt>
              </c:numCache>
            </c:numRef>
          </c:val>
          <c:extLst>
            <c:ext xmlns:c16="http://schemas.microsoft.com/office/drawing/2014/chart" uri="{C3380CC4-5D6E-409C-BE32-E72D297353CC}">
              <c16:uniqueId val="{0000000A-AAB1-46E1-87C2-D33E1A820F2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rgbClr val="7030A0"/>
      </a:solid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rgbClr val="FFFF00"/>
                </a:solidFill>
                <a:effectLst>
                  <a:outerShdw blurRad="50800" dist="38100" dir="5400000" algn="t" rotWithShape="0">
                    <a:prstClr val="black">
                      <a:alpha val="40000"/>
                    </a:prstClr>
                  </a:outerShdw>
                </a:effectLst>
                <a:latin typeface="+mn-lt"/>
                <a:ea typeface="+mn-ea"/>
                <a:cs typeface="+mn-cs"/>
              </a:defRPr>
            </a:pPr>
            <a:r>
              <a:rPr lang="pt-BR">
                <a:solidFill>
                  <a:srgbClr val="FFFF00"/>
                </a:solidFill>
              </a:rPr>
              <a:t>ARTEFATOS</a:t>
            </a:r>
          </a:p>
        </c:rich>
      </c:tx>
      <c:overlay val="0"/>
      <c:spPr>
        <a:noFill/>
        <a:ln>
          <a:noFill/>
        </a:ln>
        <a:effectLst/>
      </c:spPr>
      <c:txPr>
        <a:bodyPr rot="0" spcFirstLastPara="1" vertOverflow="ellipsis" vert="horz" wrap="square" anchor="ctr" anchorCtr="1"/>
        <a:lstStyle/>
        <a:p>
          <a:pPr>
            <a:defRPr sz="1600" b="1" i="0" u="none" strike="noStrike" kern="1200" spc="100" baseline="0">
              <a:solidFill>
                <a:srgbClr val="FFFF00"/>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5">
                  <a:lumMod val="60000"/>
                  <a:lumOff val="40000"/>
                </a:schemeClr>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B759-400A-BFEB-BF5AED418C9F}"/>
              </c:ext>
            </c:extLst>
          </c:dPt>
          <c:dPt>
            <c:idx val="1"/>
            <c:bubble3D val="0"/>
            <c:spPr>
              <a:solidFill>
                <a:srgbClr val="FFC000"/>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B759-400A-BFEB-BF5AED418C9F}"/>
              </c:ext>
            </c:extLst>
          </c:dPt>
          <c:dPt>
            <c:idx val="2"/>
            <c:bubble3D val="0"/>
            <c:spPr>
              <a:solidFill>
                <a:schemeClr val="accent6"/>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B759-400A-BFEB-BF5AED418C9F}"/>
              </c:ext>
            </c:extLst>
          </c:dPt>
          <c:cat>
            <c:strRef>
              <c:f>MOTOR!$E$186:$E$188</c:f>
              <c:strCache>
                <c:ptCount val="3"/>
                <c:pt idx="0">
                  <c:v>Backlog do Produto</c:v>
                </c:pt>
                <c:pt idx="1">
                  <c:v>Backlog da Sprint</c:v>
                </c:pt>
                <c:pt idx="2">
                  <c:v>Incremento</c:v>
                </c:pt>
              </c:strCache>
            </c:strRef>
          </c:cat>
          <c:val>
            <c:numRef>
              <c:f>MOTOR!$F$186:$F$188</c:f>
              <c:numCache>
                <c:formatCode>General</c:formatCode>
                <c:ptCount val="3"/>
                <c:pt idx="0">
                  <c:v>1</c:v>
                </c:pt>
                <c:pt idx="1">
                  <c:v>1</c:v>
                </c:pt>
                <c:pt idx="2">
                  <c:v>0</c:v>
                </c:pt>
              </c:numCache>
            </c:numRef>
          </c:val>
          <c:extLst>
            <c:ext xmlns:c16="http://schemas.microsoft.com/office/drawing/2014/chart" uri="{C3380CC4-5D6E-409C-BE32-E72D297353CC}">
              <c16:uniqueId val="{00000006-B759-400A-BFEB-BF5AED418C9F}"/>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rgbClr val="7030A0"/>
      </a:solid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sz="1800" b="1" i="0" baseline="0">
                <a:solidFill>
                  <a:srgbClr val="FFFF00"/>
                </a:solidFill>
                <a:effectLst>
                  <a:outerShdw blurRad="50800" dist="38100" dir="5400000" algn="t" rotWithShape="0">
                    <a:srgbClr val="000000">
                      <a:alpha val="40000"/>
                    </a:srgbClr>
                  </a:outerShdw>
                </a:effectLst>
              </a:rPr>
              <a:t>CERIMÔNIAS</a:t>
            </a:r>
            <a:endParaRPr lang="pt-BR">
              <a:solidFill>
                <a:srgbClr val="FFFF00"/>
              </a:solidFill>
              <a:effectLst/>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pieChart>
        <c:varyColors val="1"/>
        <c:ser>
          <c:idx val="0"/>
          <c:order val="0"/>
          <c:explosion val="5"/>
          <c:dPt>
            <c:idx val="0"/>
            <c:bubble3D val="0"/>
            <c:spPr>
              <a:solidFill>
                <a:srgbClr val="00B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9CC-49F7-8230-2F4C436C18B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9CC-49F7-8230-2F4C436C18B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9CC-49F7-8230-2F4C436C18BD}"/>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A9CC-49F7-8230-2F4C436C18BD}"/>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A9CC-49F7-8230-2F4C436C18BD}"/>
              </c:ext>
            </c:extLst>
          </c:dPt>
          <c:cat>
            <c:strRef>
              <c:f>MOTOR!$A$186:$A$190</c:f>
              <c:strCache>
                <c:ptCount val="5"/>
                <c:pt idx="0">
                  <c:v>Planejamento Sprint</c:v>
                </c:pt>
                <c:pt idx="1">
                  <c:v>Sprint</c:v>
                </c:pt>
                <c:pt idx="2">
                  <c:v>Reunião diária</c:v>
                </c:pt>
                <c:pt idx="3">
                  <c:v>Revisão</c:v>
                </c:pt>
                <c:pt idx="4">
                  <c:v>Retrospectiva</c:v>
                </c:pt>
              </c:strCache>
            </c:strRef>
          </c:cat>
          <c:val>
            <c:numRef>
              <c:f>MOTOR!$B$186:$B$190</c:f>
              <c:numCache>
                <c:formatCode>General</c:formatCode>
                <c:ptCount val="5"/>
                <c:pt idx="0">
                  <c:v>1</c:v>
                </c:pt>
                <c:pt idx="1">
                  <c:v>1</c:v>
                </c:pt>
                <c:pt idx="2">
                  <c:v>1</c:v>
                </c:pt>
                <c:pt idx="3">
                  <c:v>1</c:v>
                </c:pt>
                <c:pt idx="4">
                  <c:v>0</c:v>
                </c:pt>
              </c:numCache>
            </c:numRef>
          </c:val>
          <c:extLst>
            <c:ext xmlns:c16="http://schemas.microsoft.com/office/drawing/2014/chart" uri="{C3380CC4-5D6E-409C-BE32-E72D297353CC}">
              <c16:uniqueId val="{0000000A-A9CC-49F7-8230-2F4C436C18BD}"/>
            </c:ext>
          </c:extLst>
        </c:ser>
        <c:dLbls>
          <c:showLegendKey val="0"/>
          <c:showVal val="0"/>
          <c:showCatName val="0"/>
          <c:showSerName val="0"/>
          <c:showPercent val="0"/>
          <c:showBubbleSize val="0"/>
          <c:showLeaderLines val="1"/>
        </c:dLbls>
        <c:firstSliceAng val="14"/>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rgbClr val="7030A0"/>
      </a:solid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50" baseline="0">
                <a:solidFill>
                  <a:schemeClr val="lt1">
                    <a:lumMod val="85000"/>
                  </a:schemeClr>
                </a:solidFill>
                <a:latin typeface="+mn-lt"/>
                <a:ea typeface="+mn-ea"/>
                <a:cs typeface="+mn-cs"/>
              </a:defRPr>
            </a:pPr>
            <a:r>
              <a:rPr lang="pt-BR" sz="1800" b="1">
                <a:solidFill>
                  <a:srgbClr val="FFFF00"/>
                </a:solidFill>
                <a:latin typeface="Arial Rounded MT Bold" panose="020F0704030504030204" pitchFamily="34" charset="0"/>
              </a:rPr>
              <a:t>NÍVEL DO SCRUM</a:t>
            </a:r>
          </a:p>
        </c:rich>
      </c:tx>
      <c:overlay val="0"/>
      <c:spPr>
        <a:solidFill>
          <a:srgbClr val="FF0000"/>
        </a:solidFill>
        <a:ln>
          <a:noFill/>
        </a:ln>
        <a:effectLst/>
      </c:spPr>
      <c:txPr>
        <a:bodyPr rot="0" spcFirstLastPara="1" vertOverflow="ellipsis" vert="horz" wrap="square" anchor="ctr" anchorCtr="1"/>
        <a:lstStyle/>
        <a:p>
          <a:pPr>
            <a:defRPr sz="1400" b="0" i="0" u="none" strike="noStrike" kern="1200" cap="none" spc="50" baseline="0">
              <a:solidFill>
                <a:schemeClr val="lt1">
                  <a:lumMod val="85000"/>
                </a:schemeClr>
              </a:solidFill>
              <a:latin typeface="+mn-lt"/>
              <a:ea typeface="+mn-ea"/>
              <a:cs typeface="+mn-cs"/>
            </a:defRPr>
          </a:pPr>
          <a:endParaRPr lang="pt-BR"/>
        </a:p>
      </c:txPr>
    </c:title>
    <c:autoTitleDeleted val="0"/>
    <c:plotArea>
      <c:layout>
        <c:manualLayout>
          <c:layoutTarget val="inner"/>
          <c:xMode val="edge"/>
          <c:yMode val="edge"/>
          <c:x val="0.37348185991801192"/>
          <c:y val="0.24546229715595971"/>
          <c:w val="0.27445570975868822"/>
          <c:h val="0.6895984959533753"/>
        </c:manualLayout>
      </c:layout>
      <c:radarChart>
        <c:radarStyle val="filled"/>
        <c:varyColors val="0"/>
        <c:ser>
          <c:idx val="0"/>
          <c:order val="0"/>
          <c:spPr>
            <a:solidFill>
              <a:srgbClr val="FF0000"/>
            </a:solidFill>
            <a:ln w="9525" cap="flat" cmpd="sng" algn="ctr">
              <a:solidFill>
                <a:srgbClr val="FFFF00">
                  <a:alpha val="70000"/>
                </a:srgbClr>
              </a:solidFill>
              <a:miter lim="800000"/>
            </a:ln>
            <a:effectLst>
              <a:glow rad="76200">
                <a:schemeClr val="accent1">
                  <a:satMod val="175000"/>
                  <a:alpha val="34000"/>
                </a:schemeClr>
              </a:glow>
            </a:effectLst>
          </c:spPr>
          <c:cat>
            <c:strRef>
              <c:f>MOTOR!$E$194:$E$198</c:f>
              <c:strCache>
                <c:ptCount val="5"/>
                <c:pt idx="0">
                  <c:v>CERIMÔNIAS</c:v>
                </c:pt>
                <c:pt idx="1">
                  <c:v>ARTEFATOS</c:v>
                </c:pt>
                <c:pt idx="2">
                  <c:v>VALORES</c:v>
                </c:pt>
                <c:pt idx="3">
                  <c:v>PILARES</c:v>
                </c:pt>
                <c:pt idx="4">
                  <c:v>PAPEIS</c:v>
                </c:pt>
              </c:strCache>
            </c:strRef>
          </c:cat>
          <c:val>
            <c:numRef>
              <c:f>MOTOR!$G$194:$G$198</c:f>
              <c:numCache>
                <c:formatCode>General</c:formatCode>
                <c:ptCount val="5"/>
                <c:pt idx="0">
                  <c:v>4</c:v>
                </c:pt>
                <c:pt idx="1">
                  <c:v>3</c:v>
                </c:pt>
                <c:pt idx="2">
                  <c:v>5</c:v>
                </c:pt>
                <c:pt idx="3">
                  <c:v>4</c:v>
                </c:pt>
                <c:pt idx="4">
                  <c:v>3</c:v>
                </c:pt>
              </c:numCache>
            </c:numRef>
          </c:val>
          <c:extLst>
            <c:ext xmlns:c16="http://schemas.microsoft.com/office/drawing/2014/chart" uri="{C3380CC4-5D6E-409C-BE32-E72D297353CC}">
              <c16:uniqueId val="{00000000-626C-4E19-9852-F530621F158A}"/>
            </c:ext>
          </c:extLst>
        </c:ser>
        <c:ser>
          <c:idx val="1"/>
          <c:order val="1"/>
          <c:tx>
            <c:v>Meta</c:v>
          </c:tx>
          <c:spPr>
            <a:solidFill>
              <a:schemeClr val="accent2">
                <a:alpha val="69804"/>
              </a:schemeClr>
            </a:solidFill>
            <a:ln w="9525" cap="flat" cmpd="sng" algn="ctr">
              <a:solidFill>
                <a:schemeClr val="accent2">
                  <a:alpha val="69804"/>
                </a:schemeClr>
              </a:solidFill>
              <a:miter lim="800000"/>
            </a:ln>
            <a:effectLst>
              <a:glow rad="76200">
                <a:schemeClr val="accent2">
                  <a:satMod val="175000"/>
                  <a:alpha val="34000"/>
                </a:schemeClr>
              </a:glow>
            </a:effectLst>
          </c:spPr>
          <c:val>
            <c:numLit>
              <c:formatCode>General</c:formatCode>
              <c:ptCount val="1"/>
              <c:pt idx="0">
                <c:v>5</c:v>
              </c:pt>
            </c:numLit>
          </c:val>
          <c:extLst>
            <c:ext xmlns:c16="http://schemas.microsoft.com/office/drawing/2014/chart" uri="{C3380CC4-5D6E-409C-BE32-E72D297353CC}">
              <c16:uniqueId val="{00000001-626C-4E19-9852-F530621F158A}"/>
            </c:ext>
          </c:extLst>
        </c:ser>
        <c:dLbls>
          <c:showLegendKey val="0"/>
          <c:showVal val="0"/>
          <c:showCatName val="0"/>
          <c:showSerName val="0"/>
          <c:showPercent val="0"/>
          <c:showBubbleSize val="0"/>
        </c:dLbls>
        <c:axId val="301338848"/>
        <c:axId val="301340024"/>
      </c:radarChart>
      <c:catAx>
        <c:axId val="301338848"/>
        <c:scaling>
          <c:orientation val="minMax"/>
        </c:scaling>
        <c:delete val="0"/>
        <c:axPos val="b"/>
        <c:majorGridlines>
          <c:spPr>
            <a:ln w="9525" cap="flat" cmpd="sng" algn="ctr">
              <a:solidFill>
                <a:schemeClr val="lt1">
                  <a:alpha val="2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gradFill flip="none" rotWithShape="1">
                    <a:gsLst>
                      <a:gs pos="0">
                        <a:schemeClr val="accent4">
                          <a:lumMod val="40000"/>
                          <a:lumOff val="60000"/>
                        </a:schemeClr>
                      </a:gs>
                      <a:gs pos="46000">
                        <a:schemeClr val="accent4">
                          <a:lumMod val="95000"/>
                          <a:lumOff val="5000"/>
                        </a:schemeClr>
                      </a:gs>
                      <a:gs pos="100000">
                        <a:schemeClr val="accent4">
                          <a:lumMod val="60000"/>
                        </a:schemeClr>
                      </a:gs>
                    </a:gsLst>
                    <a:path path="circle">
                      <a:fillToRect l="50000" t="130000" r="50000" b="-30000"/>
                    </a:path>
                    <a:tileRect/>
                  </a:gradFill>
                </a:ln>
                <a:solidFill>
                  <a:srgbClr val="FFFF00"/>
                </a:solidFill>
                <a:latin typeface="+mn-lt"/>
                <a:ea typeface="+mn-ea"/>
                <a:cs typeface="+mn-cs"/>
              </a:defRPr>
            </a:pPr>
            <a:endParaRPr lang="pt-BR"/>
          </a:p>
        </c:txPr>
        <c:crossAx val="301340024"/>
        <c:crosses val="autoZero"/>
        <c:auto val="1"/>
        <c:lblAlgn val="ctr"/>
        <c:lblOffset val="100"/>
        <c:noMultiLvlLbl val="0"/>
      </c:catAx>
      <c:valAx>
        <c:axId val="301340024"/>
        <c:scaling>
          <c:orientation val="minMax"/>
        </c:scaling>
        <c:delete val="0"/>
        <c:axPos val="l"/>
        <c:majorGridlines>
          <c:spPr>
            <a:ln w="9525" cap="flat" cmpd="sng" algn="ctr">
              <a:solidFill>
                <a:schemeClr val="lt1">
                  <a:alpha val="20000"/>
                </a:schemeClr>
              </a:solidFill>
              <a:round/>
            </a:ln>
            <a:effectLst/>
          </c:spPr>
        </c:majorGridlines>
        <c:numFmt formatCode="General" sourceLinked="1"/>
        <c:majorTickMark val="none"/>
        <c:minorTickMark val="none"/>
        <c:tickLblPos val="nextTo"/>
        <c:spPr>
          <a:noFill/>
          <a:ln>
            <a:solidFill>
              <a:srgbClr val="FFFF00"/>
            </a:solidFill>
          </a:ln>
          <a:effectLst>
            <a:softEdge rad="12700"/>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pt-BR"/>
          </a:p>
        </c:txPr>
        <c:crossAx val="301338848"/>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accent4"/>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rgbClr val="FFFF00"/>
                </a:solidFill>
                <a:effectLst>
                  <a:outerShdw blurRad="50800" dist="38100" dir="5400000" algn="t" rotWithShape="0">
                    <a:prstClr val="black">
                      <a:alpha val="40000"/>
                    </a:prstClr>
                  </a:outerShdw>
                </a:effectLst>
                <a:latin typeface="+mn-lt"/>
                <a:ea typeface="+mn-ea"/>
                <a:cs typeface="+mn-cs"/>
              </a:defRPr>
            </a:pPr>
            <a:r>
              <a:rPr lang="pt-BR">
                <a:solidFill>
                  <a:srgbClr val="FFFF00"/>
                </a:solidFill>
              </a:rPr>
              <a:t>Time Scrum</a:t>
            </a:r>
          </a:p>
        </c:rich>
      </c:tx>
      <c:overlay val="0"/>
      <c:spPr>
        <a:solidFill>
          <a:srgbClr val="FF0000"/>
        </a:solidFill>
        <a:ln>
          <a:noFill/>
        </a:ln>
        <a:effectLst/>
      </c:spPr>
      <c:txPr>
        <a:bodyPr rot="0" spcFirstLastPara="1" vertOverflow="ellipsis" vert="horz" wrap="square" anchor="ctr" anchorCtr="1"/>
        <a:lstStyle/>
        <a:p>
          <a:pPr>
            <a:defRPr sz="1600" b="1" i="0" u="none" strike="noStrike" kern="1200" spc="100" baseline="0">
              <a:solidFill>
                <a:srgbClr val="FFFF00"/>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barChart>
        <c:barDir val="col"/>
        <c:grouping val="clustered"/>
        <c:varyColors val="0"/>
        <c:ser>
          <c:idx val="0"/>
          <c:order val="0"/>
          <c:tx>
            <c:strRef>
              <c:f>MOTOR!$AI$220</c:f>
              <c:strCache>
                <c:ptCount val="1"/>
                <c:pt idx="0">
                  <c:v>Product Owner</c:v>
                </c:pt>
              </c:strCache>
            </c:strRef>
          </c:tx>
          <c:spPr>
            <a:solidFill>
              <a:schemeClr val="accent4"/>
            </a:solidFill>
            <a:ln>
              <a:noFill/>
            </a:ln>
            <a:effectLst>
              <a:outerShdw blurRad="57150" dist="19050" dir="5400000" algn="ctr" rotWithShape="0">
                <a:srgbClr val="000000">
                  <a:alpha val="63000"/>
                </a:srgbClr>
              </a:outerShdw>
            </a:effectLst>
          </c:spPr>
          <c:invertIfNegative val="0"/>
          <c:val>
            <c:numRef>
              <c:f>MOTOR!$AJ$220:$AS$220</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0-E809-458C-87C1-884535C71518}"/>
            </c:ext>
          </c:extLst>
        </c:ser>
        <c:ser>
          <c:idx val="1"/>
          <c:order val="1"/>
          <c:tx>
            <c:strRef>
              <c:f>MOTOR!$AI$221</c:f>
              <c:strCache>
                <c:ptCount val="1"/>
                <c:pt idx="0">
                  <c:v>Scrum Master</c:v>
                </c:pt>
              </c:strCache>
            </c:strRef>
          </c:tx>
          <c:spPr>
            <a:solidFill>
              <a:schemeClr val="accent6">
                <a:lumMod val="60000"/>
                <a:lumOff val="40000"/>
              </a:schemeClr>
            </a:solidFill>
            <a:ln>
              <a:noFill/>
            </a:ln>
            <a:effectLst>
              <a:outerShdw blurRad="57150" dist="19050" dir="5400000" algn="ctr" rotWithShape="0">
                <a:srgbClr val="000000">
                  <a:alpha val="63000"/>
                </a:srgbClr>
              </a:outerShdw>
            </a:effectLst>
          </c:spPr>
          <c:invertIfNegative val="0"/>
          <c:val>
            <c:numRef>
              <c:f>MOTOR!$AJ$221:$AS$221</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1-E809-458C-87C1-884535C71518}"/>
            </c:ext>
          </c:extLst>
        </c:ser>
        <c:ser>
          <c:idx val="2"/>
          <c:order val="2"/>
          <c:tx>
            <c:strRef>
              <c:f>MOTOR!$AI$222</c:f>
              <c:strCache>
                <c:ptCount val="1"/>
                <c:pt idx="0">
                  <c:v>Dev Team</c:v>
                </c:pt>
              </c:strCache>
            </c:strRef>
          </c:tx>
          <c:spPr>
            <a:solidFill>
              <a:srgbClr val="7030A0"/>
            </a:solidFill>
            <a:ln>
              <a:noFill/>
            </a:ln>
            <a:effectLst>
              <a:outerShdw blurRad="57150" dist="19050" dir="5400000" algn="ctr" rotWithShape="0">
                <a:srgbClr val="000000">
                  <a:alpha val="63000"/>
                </a:srgbClr>
              </a:outerShdw>
            </a:effectLst>
          </c:spPr>
          <c:invertIfNegative val="0"/>
          <c:val>
            <c:numRef>
              <c:f>MOTOR!$AJ$222:$AS$222</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2-E809-458C-87C1-884535C71518}"/>
            </c:ext>
          </c:extLst>
        </c:ser>
        <c:dLbls>
          <c:showLegendKey val="0"/>
          <c:showVal val="0"/>
          <c:showCatName val="0"/>
          <c:showSerName val="0"/>
          <c:showPercent val="0"/>
          <c:showBubbleSize val="0"/>
        </c:dLbls>
        <c:gapWidth val="219"/>
        <c:axId val="301339240"/>
        <c:axId val="301341984"/>
      </c:barChart>
      <c:lineChart>
        <c:grouping val="standard"/>
        <c:varyColors val="0"/>
        <c:ser>
          <c:idx val="3"/>
          <c:order val="3"/>
          <c:tx>
            <c:strRef>
              <c:f>MOTOR!$AI$223</c:f>
              <c:strCache>
                <c:ptCount val="1"/>
                <c:pt idx="0">
                  <c:v>TIME SCRUM</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val>
            <c:numRef>
              <c:f>MOTOR!$AJ$223:$AS$223</c:f>
              <c:numCache>
                <c:formatCode>_-* #,##0_-;\-* #,##0_-;_-* "-"??_-;_-@_-</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3-E809-458C-87C1-884535C71518}"/>
            </c:ext>
          </c:extLst>
        </c:ser>
        <c:ser>
          <c:idx val="4"/>
          <c:order val="4"/>
          <c:tx>
            <c:strRef>
              <c:f>MOTOR!$AI$227</c:f>
              <c:strCache>
                <c:ptCount val="1"/>
                <c:pt idx="0">
                  <c:v>META</c:v>
                </c:pt>
              </c:strCache>
            </c:strRef>
          </c:tx>
          <c:spPr>
            <a:ln w="34925" cap="rnd">
              <a:solidFill>
                <a:srgbClr val="FF0000"/>
              </a:solidFill>
              <a:round/>
            </a:ln>
            <a:effectLst>
              <a:outerShdw blurRad="57150" dist="19050" dir="5400000" algn="ctr" rotWithShape="0">
                <a:srgbClr val="000000">
                  <a:alpha val="63000"/>
                </a:srgbClr>
              </a:outerShdw>
            </a:effectLst>
          </c:spPr>
          <c:marker>
            <c:symbol val="none"/>
          </c:marker>
          <c:val>
            <c:numRef>
              <c:f>MOTOR!$AJ$227:$AS$227</c:f>
              <c:numCache>
                <c:formatCode>General</c:formatCode>
                <c:ptCount val="10"/>
                <c:pt idx="0">
                  <c:v>5</c:v>
                </c:pt>
                <c:pt idx="1">
                  <c:v>5</c:v>
                </c:pt>
                <c:pt idx="2">
                  <c:v>5</c:v>
                </c:pt>
                <c:pt idx="3">
                  <c:v>5</c:v>
                </c:pt>
                <c:pt idx="4">
                  <c:v>5</c:v>
                </c:pt>
                <c:pt idx="5">
                  <c:v>5</c:v>
                </c:pt>
                <c:pt idx="6">
                  <c:v>5</c:v>
                </c:pt>
                <c:pt idx="7">
                  <c:v>5</c:v>
                </c:pt>
                <c:pt idx="8">
                  <c:v>5</c:v>
                </c:pt>
                <c:pt idx="9">
                  <c:v>5</c:v>
                </c:pt>
              </c:numCache>
            </c:numRef>
          </c:val>
          <c:smooth val="0"/>
          <c:extLst>
            <c:ext xmlns:c16="http://schemas.microsoft.com/office/drawing/2014/chart" uri="{C3380CC4-5D6E-409C-BE32-E72D297353CC}">
              <c16:uniqueId val="{00000004-E809-458C-87C1-884535C71518}"/>
            </c:ext>
          </c:extLst>
        </c:ser>
        <c:dLbls>
          <c:showLegendKey val="0"/>
          <c:showVal val="0"/>
          <c:showCatName val="0"/>
          <c:showSerName val="0"/>
          <c:showPercent val="0"/>
          <c:showBubbleSize val="0"/>
        </c:dLbls>
        <c:marker val="1"/>
        <c:smooth val="0"/>
        <c:axId val="301339240"/>
        <c:axId val="301341984"/>
      </c:lineChart>
      <c:catAx>
        <c:axId val="301339240"/>
        <c:scaling>
          <c:orientation val="minMax"/>
        </c:scaling>
        <c:delete val="0"/>
        <c:axPos val="b"/>
        <c:majorTickMark val="cross"/>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301341984"/>
        <c:crosses val="autoZero"/>
        <c:auto val="1"/>
        <c:lblAlgn val="ctr"/>
        <c:lblOffset val="100"/>
        <c:noMultiLvlLbl val="0"/>
      </c:catAx>
      <c:valAx>
        <c:axId val="301341984"/>
        <c:scaling>
          <c:orientation val="minMax"/>
          <c:max val="5"/>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301339240"/>
        <c:crosses val="autoZero"/>
        <c:crossBetween val="between"/>
        <c:majorUnit val="1"/>
        <c:minorUnit val="1"/>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bg1">
          <a:lumMod val="50000"/>
        </a:schemeClr>
      </a:solid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20">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75000"/>
      </a:schemeClr>
    </cs:fontRef>
    <cs:spPr>
      <a:solidFill>
        <a:schemeClr val="dk1">
          <a:lumMod val="75000"/>
          <a:lumOff val="25000"/>
        </a:schemeClr>
      </a:solidFill>
      <a:ln>
        <a:solidFill>
          <a:schemeClr val="lt1">
            <a:lumMod val="75000"/>
          </a:schemeClr>
        </a:solidFill>
      </a:ln>
      <a:effectLst>
        <a:glow rad="63500">
          <a:schemeClr val="lt1">
            <a:lumMod val="75000"/>
            <a:alpha val="15000"/>
          </a:schemeClr>
        </a:glow>
      </a:effectLst>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styleClr val="auto"/>
    </cs:effectRef>
    <cs:fontRef idx="minor">
      <a:schemeClr val="dk1"/>
    </cs:fontRef>
    <cs:spPr>
      <a:solidFill>
        <a:schemeClr val="phClr">
          <a:alpha val="69804"/>
        </a:schemeClr>
      </a:solidFill>
      <a:ln w="9525" cap="flat" cmpd="sng" algn="ctr">
        <a:solidFill>
          <a:schemeClr val="phClr">
            <a:alpha val="69804"/>
          </a:schemeClr>
        </a:solidFill>
        <a:miter lim="800000"/>
      </a:ln>
      <a:effectLst>
        <a:glow rad="76200">
          <a:schemeClr val="phClr">
            <a:satMod val="175000"/>
            <a:alpha val="34000"/>
          </a:schemeClr>
        </a:glow>
      </a:effectLst>
    </cs:spPr>
  </cs:dataPoint>
  <cs:dataPoint3D>
    <cs:lnRef idx="0">
      <cs:styleClr val="auto"/>
    </cs:lnRef>
    <cs:fillRef idx="0">
      <cs:styleClr val="auto"/>
    </cs:fillRef>
    <cs:effectRef idx="0">
      <cs:styleClr val="auto"/>
    </cs:effectRef>
    <cs:fontRef idx="minor">
      <a:schemeClr val="dk1"/>
    </cs:fontRef>
    <cs:spPr>
      <a:solidFill>
        <a:schemeClr val="phClr">
          <a:alpha val="69804"/>
        </a:schemeClr>
      </a:solidFill>
      <a:ln w="9525" cap="flat" cmpd="sng" algn="ctr">
        <a:solidFill>
          <a:schemeClr val="phClr">
            <a:alpha val="69804"/>
          </a:schemeClr>
        </a:solidFill>
        <a:miter lim="800000"/>
      </a:ln>
      <a:effectLst>
        <a:glow rad="76200">
          <a:schemeClr val="phClr">
            <a:satMod val="175000"/>
            <a:alpha val="34000"/>
          </a:schemeClr>
        </a:glow>
      </a:effectLst>
    </cs:spPr>
  </cs:dataPoint3D>
  <cs:dataPointLine>
    <cs:lnRef idx="0">
      <cs:styleClr val="auto"/>
    </cs:lnRef>
    <cs:fillRef idx="0">
      <cs:styleClr val="auto"/>
    </cs:fillRef>
    <cs:effectRef idx="0">
      <cs:styleClr val="auto"/>
    </cs:effectRef>
    <cs:fontRef idx="minor">
      <a:schemeClr val="dk1"/>
    </cs:fontRef>
    <cs:spPr>
      <a:ln w="28575" cap="rnd">
        <a:solidFill>
          <a:schemeClr val="phClr"/>
        </a:solidFill>
      </a:ln>
      <a:effectLst>
        <a:glow rad="76200">
          <a:schemeClr val="phClr">
            <a:satMod val="175000"/>
            <a:alpha val="3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lt1">
            <a:alpha val="20000"/>
          </a:schemeClr>
        </a:solidFill>
        <a:round/>
      </a:ln>
    </cs:spPr>
  </cs:gridlineMajor>
  <cs:gridlineMinor>
    <cs:lnRef idx="0"/>
    <cs:fillRef idx="0"/>
    <cs:effectRef idx="0"/>
    <cs:fontRef idx="minor">
      <a:schemeClr val="dk1"/>
    </cs:fontRef>
    <cs:spPr>
      <a:ln w="9525" cap="flat" cmpd="sng" algn="ctr">
        <a:solidFill>
          <a:schemeClr val="lt1">
            <a:alpha val="20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0" kern="1200" cap="none" spc="5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trlProps/ctrlProp1.xml><?xml version="1.0" encoding="utf-8"?>
<formControlPr xmlns="http://schemas.microsoft.com/office/spreadsheetml/2009/9/main" objectType="Drop" dropStyle="combo" dx="16" fmlaLink="MOTOR!$C$182" fmlaRange="MOTOR!$A$194:$A$203" sel="2" val="0"/>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21</xdr:col>
          <xdr:colOff>400050</xdr:colOff>
          <xdr:row>0</xdr:row>
          <xdr:rowOff>152400</xdr:rowOff>
        </xdr:from>
        <xdr:to>
          <xdr:col>23</xdr:col>
          <xdr:colOff>104775</xdr:colOff>
          <xdr:row>0</xdr:row>
          <xdr:rowOff>485775</xdr:rowOff>
        </xdr:to>
        <xdr:sp macro="" textlink="">
          <xdr:nvSpPr>
            <xdr:cNvPr id="16395" name="Drop Down 11" hidden="1">
              <a:extLst>
                <a:ext uri="{63B3BB69-23CF-44E3-9099-C40C66FF867C}">
                  <a14:compatExt spid="_x0000_s16395"/>
                </a:ext>
                <a:ext uri="{FF2B5EF4-FFF2-40B4-BE49-F238E27FC236}">
                  <a16:creationId xmlns:a16="http://schemas.microsoft.com/office/drawing/2014/main" id="{00000000-0008-0000-0000-00000B4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0</xdr:col>
      <xdr:colOff>38099</xdr:colOff>
      <xdr:row>1</xdr:row>
      <xdr:rowOff>9526</xdr:rowOff>
    </xdr:from>
    <xdr:to>
      <xdr:col>7</xdr:col>
      <xdr:colOff>57150</xdr:colOff>
      <xdr:row>11</xdr:row>
      <xdr:rowOff>104776</xdr:rowOff>
    </xdr:to>
    <xdr:graphicFrame macro="">
      <xdr:nvGraphicFramePr>
        <xdr:cNvPr id="3" name="Gráfico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571500</xdr:colOff>
      <xdr:row>1</xdr:row>
      <xdr:rowOff>0</xdr:rowOff>
    </xdr:from>
    <xdr:to>
      <xdr:col>24</xdr:col>
      <xdr:colOff>9525</xdr:colOff>
      <xdr:row>11</xdr:row>
      <xdr:rowOff>76200</xdr:rowOff>
    </xdr:to>
    <xdr:graphicFrame macro="">
      <xdr:nvGraphicFramePr>
        <xdr:cNvPr id="8" name="Gráfico 7">
          <a:extLst>
            <a:ext uri="{FF2B5EF4-FFF2-40B4-BE49-F238E27FC236}">
              <a16:creationId xmlns:a16="http://schemas.microsoft.com/office/drawing/2014/main" i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123825</xdr:colOff>
      <xdr:row>1</xdr:row>
      <xdr:rowOff>9526</xdr:rowOff>
    </xdr:from>
    <xdr:to>
      <xdr:col>10</xdr:col>
      <xdr:colOff>266700</xdr:colOff>
      <xdr:row>13</xdr:row>
      <xdr:rowOff>85725</xdr:rowOff>
    </xdr:to>
    <xdr:graphicFrame macro="">
      <xdr:nvGraphicFramePr>
        <xdr:cNvPr id="14" name="Gráfico 13">
          <a:extLst>
            <a:ext uri="{FF2B5EF4-FFF2-40B4-BE49-F238E27FC236}">
              <a16:creationId xmlns:a16="http://schemas.microsoft.com/office/drawing/2014/main" id="{00000000-0008-0000-00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323850</xdr:colOff>
      <xdr:row>1</xdr:row>
      <xdr:rowOff>9525</xdr:rowOff>
    </xdr:from>
    <xdr:to>
      <xdr:col>13</xdr:col>
      <xdr:colOff>466725</xdr:colOff>
      <xdr:row>13</xdr:row>
      <xdr:rowOff>95250</xdr:rowOff>
    </xdr:to>
    <xdr:graphicFrame macro="">
      <xdr:nvGraphicFramePr>
        <xdr:cNvPr id="15" name="Gráfico 14">
          <a:extLst>
            <a:ext uri="{FF2B5EF4-FFF2-40B4-BE49-F238E27FC236}">
              <a16:creationId xmlns:a16="http://schemas.microsoft.com/office/drawing/2014/main" id="{00000000-0008-0000-00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523876</xdr:colOff>
      <xdr:row>1</xdr:row>
      <xdr:rowOff>9525</xdr:rowOff>
    </xdr:from>
    <xdr:to>
      <xdr:col>16</xdr:col>
      <xdr:colOff>504826</xdr:colOff>
      <xdr:row>13</xdr:row>
      <xdr:rowOff>85725</xdr:rowOff>
    </xdr:to>
    <xdr:graphicFrame macro="">
      <xdr:nvGraphicFramePr>
        <xdr:cNvPr id="16" name="Gráfico 15">
          <a:extLst>
            <a:ext uri="{FF2B5EF4-FFF2-40B4-BE49-F238E27FC236}">
              <a16:creationId xmlns:a16="http://schemas.microsoft.com/office/drawing/2014/main" id="{00000000-0008-0000-00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19049</xdr:colOff>
      <xdr:row>17</xdr:row>
      <xdr:rowOff>9525</xdr:rowOff>
    </xdr:from>
    <xdr:to>
      <xdr:col>7</xdr:col>
      <xdr:colOff>28574</xdr:colOff>
      <xdr:row>26</xdr:row>
      <xdr:rowOff>104774</xdr:rowOff>
    </xdr:to>
    <xdr:graphicFrame macro="">
      <xdr:nvGraphicFramePr>
        <xdr:cNvPr id="17" name="Gráfico 16">
          <a:extLst>
            <a:ext uri="{FF2B5EF4-FFF2-40B4-BE49-F238E27FC236}">
              <a16:creationId xmlns:a16="http://schemas.microsoft.com/office/drawing/2014/main" id="{00000000-0008-0000-00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590550</xdr:colOff>
      <xdr:row>16</xdr:row>
      <xdr:rowOff>171450</xdr:rowOff>
    </xdr:from>
    <xdr:to>
      <xdr:col>24</xdr:col>
      <xdr:colOff>19049</xdr:colOff>
      <xdr:row>26</xdr:row>
      <xdr:rowOff>95250</xdr:rowOff>
    </xdr:to>
    <xdr:graphicFrame macro="">
      <xdr:nvGraphicFramePr>
        <xdr:cNvPr id="20" name="Gráfico 19">
          <a:extLst>
            <a:ext uri="{FF2B5EF4-FFF2-40B4-BE49-F238E27FC236}">
              <a16:creationId xmlns:a16="http://schemas.microsoft.com/office/drawing/2014/main" id="{00000000-0008-0000-00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114300</xdr:colOff>
      <xdr:row>13</xdr:row>
      <xdr:rowOff>142875</xdr:rowOff>
    </xdr:from>
    <xdr:to>
      <xdr:col>16</xdr:col>
      <xdr:colOff>504825</xdr:colOff>
      <xdr:row>26</xdr:row>
      <xdr:rowOff>104775</xdr:rowOff>
    </xdr:to>
    <xdr:graphicFrame macro="">
      <xdr:nvGraphicFramePr>
        <xdr:cNvPr id="10" name="Gráfico 9">
          <a:extLst>
            <a:ext uri="{FF2B5EF4-FFF2-40B4-BE49-F238E27FC236}">
              <a16:creationId xmlns:a16="http://schemas.microsoft.com/office/drawing/2014/main" id="{00000000-0008-0000-00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114299</xdr:colOff>
      <xdr:row>27</xdr:row>
      <xdr:rowOff>66676</xdr:rowOff>
    </xdr:from>
    <xdr:to>
      <xdr:col>24</xdr:col>
      <xdr:colOff>28574</xdr:colOff>
      <xdr:row>37</xdr:row>
      <xdr:rowOff>161926</xdr:rowOff>
    </xdr:to>
    <xdr:graphicFrame macro="">
      <xdr:nvGraphicFramePr>
        <xdr:cNvPr id="12" name="Gráfico 11">
          <a:extLst>
            <a:ext uri="{FF2B5EF4-FFF2-40B4-BE49-F238E27FC236}">
              <a16:creationId xmlns:a16="http://schemas.microsoft.com/office/drawing/2014/main" id="{00000000-0008-0000-00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123825</xdr:colOff>
      <xdr:row>38</xdr:row>
      <xdr:rowOff>19050</xdr:rowOff>
    </xdr:from>
    <xdr:to>
      <xdr:col>24</xdr:col>
      <xdr:colOff>28575</xdr:colOff>
      <xdr:row>48</xdr:row>
      <xdr:rowOff>9525</xdr:rowOff>
    </xdr:to>
    <xdr:graphicFrame macro="">
      <xdr:nvGraphicFramePr>
        <xdr:cNvPr id="13" name="Gráfico 12">
          <a:extLst>
            <a:ext uri="{FF2B5EF4-FFF2-40B4-BE49-F238E27FC236}">
              <a16:creationId xmlns:a16="http://schemas.microsoft.com/office/drawing/2014/main" id="{00000000-0008-0000-00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114299</xdr:colOff>
      <xdr:row>48</xdr:row>
      <xdr:rowOff>85725</xdr:rowOff>
    </xdr:from>
    <xdr:to>
      <xdr:col>23</xdr:col>
      <xdr:colOff>600074</xdr:colOff>
      <xdr:row>58</xdr:row>
      <xdr:rowOff>47625</xdr:rowOff>
    </xdr:to>
    <xdr:graphicFrame macro="">
      <xdr:nvGraphicFramePr>
        <xdr:cNvPr id="18" name="Gráfico 17">
          <a:extLst>
            <a:ext uri="{FF2B5EF4-FFF2-40B4-BE49-F238E27FC236}">
              <a16:creationId xmlns:a16="http://schemas.microsoft.com/office/drawing/2014/main" id="{00000000-0008-0000-00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104775</xdr:colOff>
      <xdr:row>58</xdr:row>
      <xdr:rowOff>104775</xdr:rowOff>
    </xdr:from>
    <xdr:to>
      <xdr:col>24</xdr:col>
      <xdr:colOff>0</xdr:colOff>
      <xdr:row>69</xdr:row>
      <xdr:rowOff>104775</xdr:rowOff>
    </xdr:to>
    <xdr:graphicFrame macro="">
      <xdr:nvGraphicFramePr>
        <xdr:cNvPr id="19" name="Gráfico 18">
          <a:extLst>
            <a:ext uri="{FF2B5EF4-FFF2-40B4-BE49-F238E27FC236}">
              <a16:creationId xmlns:a16="http://schemas.microsoft.com/office/drawing/2014/main" id="{00000000-0008-0000-00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123825</xdr:colOff>
      <xdr:row>69</xdr:row>
      <xdr:rowOff>190499</xdr:rowOff>
    </xdr:from>
    <xdr:to>
      <xdr:col>24</xdr:col>
      <xdr:colOff>9525</xdr:colOff>
      <xdr:row>81</xdr:row>
      <xdr:rowOff>161924</xdr:rowOff>
    </xdr:to>
    <xdr:graphicFrame macro="">
      <xdr:nvGraphicFramePr>
        <xdr:cNvPr id="21" name="Gráfico 20">
          <a:extLst>
            <a:ext uri="{FF2B5EF4-FFF2-40B4-BE49-F238E27FC236}">
              <a16:creationId xmlns:a16="http://schemas.microsoft.com/office/drawing/2014/main" id="{00000000-0008-0000-00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47626</xdr:colOff>
      <xdr:row>11</xdr:row>
      <xdr:rowOff>152400</xdr:rowOff>
    </xdr:from>
    <xdr:to>
      <xdr:col>7</xdr:col>
      <xdr:colOff>47626</xdr:colOff>
      <xdr:row>16</xdr:row>
      <xdr:rowOff>161926</xdr:rowOff>
    </xdr:to>
    <xdr:graphicFrame macro="">
      <xdr:nvGraphicFramePr>
        <xdr:cNvPr id="23" name="Gráfico 22">
          <a:extLst>
            <a:ext uri="{FF2B5EF4-FFF2-40B4-BE49-F238E27FC236}">
              <a16:creationId xmlns:a16="http://schemas.microsoft.com/office/drawing/2014/main" id="{00000000-0008-0000-00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16</xdr:col>
      <xdr:colOff>561974</xdr:colOff>
      <xdr:row>11</xdr:row>
      <xdr:rowOff>123825</xdr:rowOff>
    </xdr:from>
    <xdr:to>
      <xdr:col>23</xdr:col>
      <xdr:colOff>609599</xdr:colOff>
      <xdr:row>16</xdr:row>
      <xdr:rowOff>114300</xdr:rowOff>
    </xdr:to>
    <xdr:graphicFrame macro="">
      <xdr:nvGraphicFramePr>
        <xdr:cNvPr id="24" name="Gráfico 23">
          <a:extLst>
            <a:ext uri="{FF2B5EF4-FFF2-40B4-BE49-F238E27FC236}">
              <a16:creationId xmlns:a16="http://schemas.microsoft.com/office/drawing/2014/main" id="{00000000-0008-0000-00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114300</xdr:colOff>
      <xdr:row>82</xdr:row>
      <xdr:rowOff>114300</xdr:rowOff>
    </xdr:from>
    <xdr:to>
      <xdr:col>24</xdr:col>
      <xdr:colOff>38100</xdr:colOff>
      <xdr:row>92</xdr:row>
      <xdr:rowOff>23812</xdr:rowOff>
    </xdr:to>
    <xdr:graphicFrame macro="">
      <xdr:nvGraphicFramePr>
        <xdr:cNvPr id="25" name="Gráfico 24">
          <a:extLst>
            <a:ext uri="{FF2B5EF4-FFF2-40B4-BE49-F238E27FC236}">
              <a16:creationId xmlns:a16="http://schemas.microsoft.com/office/drawing/2014/main" id="{00000000-0008-0000-0000-00001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Caixa" refreshedDate="43229.861154745369" createdVersion="5" refreshedVersion="5" minRefreshableVersion="3" recordCount="41">
  <cacheSource type="worksheet">
    <worksheetSource ref="G3:U44" sheet="TIME SCRUM"/>
  </cacheSource>
  <cacheFields count="15">
    <cacheField name="Origem" numFmtId="0">
      <sharedItems containsBlank="1"/>
    </cacheField>
    <cacheField name="x" numFmtId="0">
      <sharedItems containsBlank="1"/>
    </cacheField>
    <cacheField name="Matrícula" numFmtId="0">
      <sharedItems containsString="0" containsBlank="1" containsNumber="1" containsInteger="1" minValue="1" maxValue="6"/>
    </cacheField>
    <cacheField name="x2" numFmtId="0">
      <sharedItems containsBlank="1"/>
    </cacheField>
    <cacheField name="DV" numFmtId="0">
      <sharedItems containsString="0" containsBlank="1" containsNumber="1" containsInteger="1" minValue="1" maxValue="6"/>
    </cacheField>
    <cacheField name="x3" numFmtId="0">
      <sharedItems containsBlank="1"/>
    </cacheField>
    <cacheField name="Colaborador" numFmtId="0">
      <sharedItems containsBlank="1"/>
    </cacheField>
    <cacheField name="x4" numFmtId="0">
      <sharedItems containsBlank="1"/>
    </cacheField>
    <cacheField name="Papel" numFmtId="0">
      <sharedItems containsBlank="1" count="4">
        <m/>
        <s v="Product Owner"/>
        <s v="Scrum Master"/>
        <s v="Dev Team"/>
      </sharedItems>
    </cacheField>
    <cacheField name="x5" numFmtId="0">
      <sharedItems containsBlank="1"/>
    </cacheField>
    <cacheField name="Situação" numFmtId="0">
      <sharedItems containsBlank="1" count="6">
        <m/>
        <s v="Ativo"/>
        <s v="Desligado"/>
        <s v="Férias"/>
        <s v="Provisório"/>
        <s v="Licença"/>
      </sharedItems>
    </cacheField>
    <cacheField name="x6" numFmtId="0">
      <sharedItems containsBlank="1"/>
    </cacheField>
    <cacheField name="Data" numFmtId="0">
      <sharedItems containsNonDate="0" containsDate="1" containsString="0" containsBlank="1" minDate="2018-01-01T00:00:00" maxDate="2018-05-02T00:00:00"/>
    </cacheField>
    <cacheField name="x7" numFmtId="0">
      <sharedItems containsBlank="1"/>
    </cacheField>
    <cacheField name="Sprint" numFmtId="0">
      <sharedItems containsBlank="1" count="4">
        <m/>
        <s v="Sprint1"/>
        <s v="Sprint5"/>
        <s v=""/>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Caixa" refreshedDate="43229.861154861108" createdVersion="5" refreshedVersion="5" minRefreshableVersion="3" recordCount="2">
  <cacheSource type="worksheet">
    <worksheetSource ref="C3:W5" sheet="DINÂMICA"/>
  </cacheSource>
  <cacheFields count="21">
    <cacheField name="Time" numFmtId="0">
      <sharedItems count="2">
        <s v="Início:"/>
        <s v="Fim:"/>
      </sharedItems>
    </cacheField>
    <cacheField name="x" numFmtId="14">
      <sharedItems/>
    </cacheField>
    <cacheField name="Sprint1" numFmtId="14">
      <sharedItems containsSemiMixedTypes="0" containsNonDate="0" containsDate="1" containsString="0" minDate="2018-01-01T00:00:00" maxDate="2018-02-16T00:00:00" count="3">
        <d v="2018-01-01T00:00:00"/>
        <d v="2018-01-30T00:00:00"/>
        <d v="2018-02-15T00:00:00" u="1"/>
      </sharedItems>
    </cacheField>
    <cacheField name="x2" numFmtId="14">
      <sharedItems/>
    </cacheField>
    <cacheField name="Sprint2" numFmtId="14">
      <sharedItems containsSemiMixedTypes="0" containsNonDate="0" containsDate="1" containsString="0" minDate="2018-01-28T00:00:00" maxDate="2018-03-01T00:00:00" count="3">
        <d v="2018-02-01T00:00:00"/>
        <d v="2018-02-28T00:00:00"/>
        <d v="2018-01-28T00:00:00" u="1"/>
      </sharedItems>
    </cacheField>
    <cacheField name="x3" numFmtId="14">
      <sharedItems/>
    </cacheField>
    <cacheField name="Sprint3" numFmtId="14">
      <sharedItems containsSemiMixedTypes="0" containsNonDate="0" containsDate="1" containsString="0" minDate="2018-03-01T00:00:00" maxDate="2018-03-31T00:00:00" count="2">
        <d v="2018-03-01T00:00:00"/>
        <d v="2018-03-30T00:00:00"/>
      </sharedItems>
    </cacheField>
    <cacheField name="x4" numFmtId="14">
      <sharedItems/>
    </cacheField>
    <cacheField name="Sprint4" numFmtId="14">
      <sharedItems containsSemiMixedTypes="0" containsNonDate="0" containsDate="1" containsString="0" minDate="2018-04-01T00:00:00" maxDate="2018-05-01T00:00:00" count="2">
        <d v="2018-04-01T00:00:00"/>
        <d v="2018-04-30T00:00:00"/>
      </sharedItems>
    </cacheField>
    <cacheField name="x5" numFmtId="0">
      <sharedItems/>
    </cacheField>
    <cacheField name="Sprint5" numFmtId="14">
      <sharedItems containsNonDate="0" containsDate="1" containsString="0" containsBlank="1" minDate="2018-05-01T00:00:00" maxDate="2018-05-31T00:00:00" count="3">
        <m/>
        <d v="2018-05-30T00:00:00" u="1"/>
        <d v="2018-05-01T00:00:00" u="1"/>
      </sharedItems>
    </cacheField>
    <cacheField name="x6" numFmtId="0">
      <sharedItems/>
    </cacheField>
    <cacheField name="Sprint6" numFmtId="14">
      <sharedItems containsNonDate="0" containsDate="1" containsString="0" containsBlank="1" minDate="2018-06-01T00:00:00" maxDate="2018-07-01T00:00:00" count="3">
        <m/>
        <d v="2018-06-30T00:00:00" u="1"/>
        <d v="2018-06-01T00:00:00" u="1"/>
      </sharedItems>
    </cacheField>
    <cacheField name="x7" numFmtId="0">
      <sharedItems/>
    </cacheField>
    <cacheField name="Sprint7" numFmtId="14">
      <sharedItems containsNonDate="0" containsDate="1" containsString="0" containsBlank="1" minDate="2018-07-01T00:00:00" maxDate="2018-07-31T00:00:00" count="3">
        <m/>
        <d v="2018-07-30T00:00:00" u="1"/>
        <d v="2018-07-01T00:00:00" u="1"/>
      </sharedItems>
    </cacheField>
    <cacheField name="x8" numFmtId="0">
      <sharedItems/>
    </cacheField>
    <cacheField name="Sprint8" numFmtId="14">
      <sharedItems containsNonDate="0" containsDate="1" containsString="0" containsBlank="1" minDate="2018-08-01T00:00:00" maxDate="2018-08-31T00:00:00" count="3">
        <m/>
        <d v="2018-08-01T00:00:00" u="1"/>
        <d v="2018-08-30T00:00:00" u="1"/>
      </sharedItems>
    </cacheField>
    <cacheField name="x9" numFmtId="0">
      <sharedItems/>
    </cacheField>
    <cacheField name="Sprint9" numFmtId="14">
      <sharedItems containsNonDate="0" containsDate="1" containsString="0" containsBlank="1" minDate="2018-09-01T00:00:00" maxDate="2018-10-01T00:00:00" count="3">
        <m/>
        <d v="2018-09-30T00:00:00" u="1"/>
        <d v="2018-09-01T00:00:00" u="1"/>
      </sharedItems>
    </cacheField>
    <cacheField name="x10" numFmtId="0">
      <sharedItems/>
    </cacheField>
    <cacheField name="Sprint10" numFmtId="14">
      <sharedItems containsNonDate="0" containsDate="1" containsString="0" containsBlank="1" minDate="2018-10-01T00:00:00" maxDate="2018-10-31T00:00:00" count="3">
        <m/>
        <d v="2018-10-30T00:00:00" u="1"/>
        <d v="2018-10-01T00:00:00"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1">
  <r>
    <m/>
    <s v="x"/>
    <m/>
    <s v="x"/>
    <m/>
    <s v="x"/>
    <m/>
    <s v="x"/>
    <x v="0"/>
    <s v="x"/>
    <x v="0"/>
    <s v="x"/>
    <m/>
    <s v="x"/>
    <x v="0"/>
  </r>
  <r>
    <s v="CEF"/>
    <s v="x"/>
    <n v="1"/>
    <m/>
    <n v="1"/>
    <m/>
    <s v="aaaa"/>
    <m/>
    <x v="1"/>
    <m/>
    <x v="1"/>
    <m/>
    <d v="2018-01-01T00:00:00"/>
    <m/>
    <x v="1"/>
  </r>
  <r>
    <s v="CEF"/>
    <s v="x"/>
    <n v="2"/>
    <m/>
    <n v="2"/>
    <m/>
    <s v="bbbb"/>
    <m/>
    <x v="2"/>
    <m/>
    <x v="2"/>
    <m/>
    <d v="2018-01-02T00:00:00"/>
    <m/>
    <x v="1"/>
  </r>
  <r>
    <s v="CEF"/>
    <s v="x"/>
    <n v="3"/>
    <m/>
    <n v="3"/>
    <m/>
    <s v="cccc"/>
    <m/>
    <x v="3"/>
    <m/>
    <x v="1"/>
    <m/>
    <d v="2018-01-02T00:00:00"/>
    <m/>
    <x v="1"/>
  </r>
  <r>
    <s v="CEF"/>
    <s v="x"/>
    <n v="4"/>
    <m/>
    <n v="4"/>
    <m/>
    <s v="dddd"/>
    <m/>
    <x v="3"/>
    <m/>
    <x v="3"/>
    <m/>
    <d v="2018-01-02T00:00:00"/>
    <m/>
    <x v="1"/>
  </r>
  <r>
    <s v="CEF"/>
    <m/>
    <n v="5"/>
    <m/>
    <n v="5"/>
    <m/>
    <s v="eeee"/>
    <m/>
    <x v="3"/>
    <m/>
    <x v="4"/>
    <m/>
    <d v="2018-01-02T00:00:00"/>
    <m/>
    <x v="1"/>
  </r>
  <r>
    <s v="CEF"/>
    <m/>
    <n v="6"/>
    <m/>
    <n v="6"/>
    <m/>
    <s v="ffff"/>
    <m/>
    <x v="3"/>
    <m/>
    <x v="1"/>
    <m/>
    <d v="2018-01-02T00:00:00"/>
    <m/>
    <x v="1"/>
  </r>
  <r>
    <s v="FSW"/>
    <m/>
    <n v="1"/>
    <m/>
    <n v="1"/>
    <m/>
    <s v="abcd"/>
    <m/>
    <x v="3"/>
    <m/>
    <x v="5"/>
    <m/>
    <d v="2018-01-02T00:00:00"/>
    <m/>
    <x v="1"/>
  </r>
  <r>
    <s v="FSW"/>
    <m/>
    <n v="2"/>
    <m/>
    <n v="2"/>
    <m/>
    <s v="dcba"/>
    <m/>
    <x v="3"/>
    <m/>
    <x v="1"/>
    <m/>
    <d v="2018-01-02T00:00:00"/>
    <m/>
    <x v="1"/>
  </r>
  <r>
    <s v="CEF"/>
    <m/>
    <n v="1"/>
    <m/>
    <n v="1"/>
    <m/>
    <s v="aaaa"/>
    <m/>
    <x v="1"/>
    <m/>
    <x v="3"/>
    <m/>
    <d v="2018-05-01T00:00:00"/>
    <m/>
    <x v="2"/>
  </r>
  <r>
    <m/>
    <m/>
    <m/>
    <m/>
    <m/>
    <m/>
    <m/>
    <m/>
    <x v="0"/>
    <m/>
    <x v="0"/>
    <m/>
    <m/>
    <m/>
    <x v="3"/>
  </r>
  <r>
    <m/>
    <m/>
    <m/>
    <m/>
    <m/>
    <m/>
    <m/>
    <m/>
    <x v="0"/>
    <m/>
    <x v="0"/>
    <m/>
    <m/>
    <m/>
    <x v="3"/>
  </r>
  <r>
    <m/>
    <m/>
    <m/>
    <m/>
    <m/>
    <m/>
    <m/>
    <m/>
    <x v="0"/>
    <m/>
    <x v="0"/>
    <m/>
    <m/>
    <m/>
    <x v="3"/>
  </r>
  <r>
    <m/>
    <m/>
    <m/>
    <m/>
    <m/>
    <m/>
    <m/>
    <m/>
    <x v="0"/>
    <m/>
    <x v="0"/>
    <m/>
    <m/>
    <m/>
    <x v="3"/>
  </r>
  <r>
    <m/>
    <m/>
    <m/>
    <m/>
    <m/>
    <m/>
    <m/>
    <m/>
    <x v="0"/>
    <m/>
    <x v="0"/>
    <m/>
    <m/>
    <m/>
    <x v="3"/>
  </r>
  <r>
    <m/>
    <m/>
    <m/>
    <m/>
    <m/>
    <m/>
    <m/>
    <m/>
    <x v="0"/>
    <m/>
    <x v="0"/>
    <m/>
    <m/>
    <m/>
    <x v="3"/>
  </r>
  <r>
    <m/>
    <m/>
    <m/>
    <m/>
    <m/>
    <m/>
    <m/>
    <m/>
    <x v="0"/>
    <m/>
    <x v="0"/>
    <m/>
    <m/>
    <m/>
    <x v="3"/>
  </r>
  <r>
    <m/>
    <m/>
    <m/>
    <m/>
    <m/>
    <m/>
    <m/>
    <m/>
    <x v="0"/>
    <m/>
    <x v="0"/>
    <m/>
    <m/>
    <m/>
    <x v="3"/>
  </r>
  <r>
    <m/>
    <m/>
    <m/>
    <m/>
    <m/>
    <m/>
    <m/>
    <m/>
    <x v="0"/>
    <m/>
    <x v="0"/>
    <m/>
    <m/>
    <m/>
    <x v="3"/>
  </r>
  <r>
    <m/>
    <m/>
    <m/>
    <m/>
    <m/>
    <m/>
    <m/>
    <m/>
    <x v="0"/>
    <m/>
    <x v="0"/>
    <m/>
    <m/>
    <m/>
    <x v="3"/>
  </r>
  <r>
    <m/>
    <m/>
    <m/>
    <m/>
    <m/>
    <m/>
    <m/>
    <m/>
    <x v="0"/>
    <m/>
    <x v="0"/>
    <m/>
    <m/>
    <m/>
    <x v="3"/>
  </r>
  <r>
    <m/>
    <m/>
    <m/>
    <m/>
    <m/>
    <m/>
    <m/>
    <m/>
    <x v="0"/>
    <m/>
    <x v="0"/>
    <m/>
    <m/>
    <m/>
    <x v="3"/>
  </r>
  <r>
    <m/>
    <m/>
    <m/>
    <m/>
    <m/>
    <m/>
    <m/>
    <m/>
    <x v="0"/>
    <m/>
    <x v="0"/>
    <m/>
    <m/>
    <m/>
    <x v="3"/>
  </r>
  <r>
    <m/>
    <m/>
    <m/>
    <m/>
    <m/>
    <m/>
    <m/>
    <m/>
    <x v="0"/>
    <m/>
    <x v="0"/>
    <m/>
    <m/>
    <m/>
    <x v="3"/>
  </r>
  <r>
    <m/>
    <m/>
    <m/>
    <m/>
    <m/>
    <m/>
    <m/>
    <m/>
    <x v="0"/>
    <m/>
    <x v="0"/>
    <m/>
    <m/>
    <m/>
    <x v="3"/>
  </r>
  <r>
    <m/>
    <m/>
    <m/>
    <m/>
    <m/>
    <m/>
    <m/>
    <m/>
    <x v="0"/>
    <m/>
    <x v="0"/>
    <m/>
    <m/>
    <m/>
    <x v="3"/>
  </r>
  <r>
    <m/>
    <m/>
    <m/>
    <m/>
    <m/>
    <m/>
    <m/>
    <m/>
    <x v="0"/>
    <m/>
    <x v="0"/>
    <m/>
    <m/>
    <m/>
    <x v="3"/>
  </r>
  <r>
    <m/>
    <m/>
    <m/>
    <m/>
    <m/>
    <m/>
    <m/>
    <m/>
    <x v="0"/>
    <m/>
    <x v="0"/>
    <m/>
    <m/>
    <m/>
    <x v="3"/>
  </r>
  <r>
    <m/>
    <m/>
    <m/>
    <m/>
    <m/>
    <m/>
    <m/>
    <m/>
    <x v="0"/>
    <m/>
    <x v="0"/>
    <m/>
    <m/>
    <m/>
    <x v="3"/>
  </r>
  <r>
    <m/>
    <m/>
    <m/>
    <m/>
    <m/>
    <m/>
    <m/>
    <m/>
    <x v="0"/>
    <m/>
    <x v="0"/>
    <m/>
    <m/>
    <m/>
    <x v="3"/>
  </r>
  <r>
    <m/>
    <m/>
    <m/>
    <m/>
    <m/>
    <m/>
    <m/>
    <m/>
    <x v="0"/>
    <m/>
    <x v="0"/>
    <m/>
    <m/>
    <m/>
    <x v="3"/>
  </r>
  <r>
    <m/>
    <m/>
    <m/>
    <m/>
    <m/>
    <m/>
    <m/>
    <m/>
    <x v="0"/>
    <m/>
    <x v="0"/>
    <m/>
    <m/>
    <m/>
    <x v="3"/>
  </r>
  <r>
    <m/>
    <m/>
    <m/>
    <m/>
    <m/>
    <m/>
    <m/>
    <m/>
    <x v="0"/>
    <m/>
    <x v="0"/>
    <m/>
    <m/>
    <m/>
    <x v="3"/>
  </r>
  <r>
    <m/>
    <m/>
    <m/>
    <m/>
    <m/>
    <m/>
    <m/>
    <m/>
    <x v="0"/>
    <m/>
    <x v="0"/>
    <m/>
    <m/>
    <m/>
    <x v="3"/>
  </r>
  <r>
    <m/>
    <m/>
    <m/>
    <m/>
    <m/>
    <m/>
    <m/>
    <m/>
    <x v="0"/>
    <m/>
    <x v="0"/>
    <m/>
    <m/>
    <m/>
    <x v="3"/>
  </r>
  <r>
    <m/>
    <m/>
    <m/>
    <m/>
    <m/>
    <m/>
    <m/>
    <m/>
    <x v="0"/>
    <m/>
    <x v="0"/>
    <m/>
    <m/>
    <m/>
    <x v="3"/>
  </r>
  <r>
    <m/>
    <m/>
    <m/>
    <m/>
    <m/>
    <m/>
    <m/>
    <m/>
    <x v="0"/>
    <m/>
    <x v="0"/>
    <m/>
    <m/>
    <m/>
    <x v="3"/>
  </r>
  <r>
    <m/>
    <m/>
    <m/>
    <m/>
    <m/>
    <m/>
    <m/>
    <m/>
    <x v="0"/>
    <m/>
    <x v="0"/>
    <m/>
    <m/>
    <m/>
    <x v="3"/>
  </r>
  <r>
    <m/>
    <m/>
    <m/>
    <m/>
    <m/>
    <m/>
    <m/>
    <m/>
    <x v="0"/>
    <m/>
    <x v="0"/>
    <m/>
    <m/>
    <m/>
    <x v="3"/>
  </r>
  <r>
    <m/>
    <m/>
    <m/>
    <m/>
    <m/>
    <m/>
    <m/>
    <m/>
    <x v="0"/>
    <m/>
    <x v="0"/>
    <m/>
    <m/>
    <m/>
    <x v="3"/>
  </r>
  <r>
    <m/>
    <m/>
    <m/>
    <m/>
    <m/>
    <m/>
    <m/>
    <m/>
    <x v="0"/>
    <m/>
    <x v="0"/>
    <m/>
    <m/>
    <m/>
    <x v="3"/>
  </r>
</pivotCacheRecords>
</file>

<file path=xl/pivotCache/pivotCacheRecords2.xml><?xml version="1.0" encoding="utf-8"?>
<pivotCacheRecords xmlns="http://schemas.openxmlformats.org/spreadsheetml/2006/main" xmlns:r="http://schemas.openxmlformats.org/officeDocument/2006/relationships" count="2">
  <r>
    <x v="0"/>
    <s v="x"/>
    <x v="0"/>
    <s v="x"/>
    <x v="0"/>
    <s v="x"/>
    <x v="0"/>
    <s v="x"/>
    <x v="0"/>
    <s v="x"/>
    <x v="0"/>
    <s v="x"/>
    <x v="0"/>
    <s v="x"/>
    <x v="0"/>
    <s v="x"/>
    <x v="0"/>
    <s v="x"/>
    <x v="0"/>
    <s v="x"/>
    <x v="0"/>
  </r>
  <r>
    <x v="1"/>
    <s v="x"/>
    <x v="1"/>
    <s v="x"/>
    <x v="1"/>
    <s v="x"/>
    <x v="1"/>
    <s v="x"/>
    <x v="1"/>
    <s v="x"/>
    <x v="0"/>
    <s v="x"/>
    <x v="0"/>
    <s v="x"/>
    <x v="0"/>
    <s v="x"/>
    <x v="0"/>
    <s v="x"/>
    <x v="0"/>
    <s v="x"/>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Tabela dinâmica5" cacheId="0" applyNumberFormats="0" applyBorderFormats="0" applyFontFormats="0" applyPatternFormats="0" applyAlignmentFormats="0" applyWidthHeightFormats="1" dataCaption="Valores" updatedVersion="5" minRefreshableVersion="3" useAutoFormatting="1" rowGrandTotals="0" itemPrintTitles="1" createdVersion="5" indent="0" showHeaders="0" compact="0" compactData="0" gridDropZones="1" multipleFieldFilters="0">
  <location ref="A12:G17" firstHeaderRow="1" firstDataRow="2" firstDataCol="2"/>
  <pivotFields count="15">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3"/>
        <item x="1"/>
        <item x="2"/>
        <item x="0"/>
        <item t="default"/>
      </items>
    </pivotField>
    <pivotField compact="0" outline="0" showAll="0"/>
    <pivotField axis="axisRow" dataField="1" compact="0" outline="0" showAll="0">
      <items count="7">
        <item x="1"/>
        <item x="0"/>
        <item x="3"/>
        <item x="5"/>
        <item x="2"/>
        <item x="4"/>
        <item t="default"/>
      </items>
    </pivotField>
    <pivotField compact="0" outline="0" showAll="0"/>
    <pivotField compact="0" outline="0" showAll="0"/>
    <pivotField compact="0" outline="0" showAll="0"/>
    <pivotField axis="axisRow" compact="0" outline="0" showAll="0" defaultSubtotal="0">
      <items count="4">
        <item x="3"/>
        <item sd="0" x="1"/>
        <item x="2"/>
        <item x="0"/>
      </items>
    </pivotField>
  </pivotFields>
  <rowFields count="2">
    <field x="14"/>
    <field x="10"/>
  </rowFields>
  <rowItems count="4">
    <i>
      <x/>
      <x v="1"/>
    </i>
    <i>
      <x v="1"/>
    </i>
    <i>
      <x v="2"/>
      <x v="2"/>
    </i>
    <i>
      <x v="3"/>
      <x v="1"/>
    </i>
  </rowItems>
  <colFields count="1">
    <field x="8"/>
  </colFields>
  <colItems count="5">
    <i>
      <x/>
    </i>
    <i>
      <x v="1"/>
    </i>
    <i>
      <x v="2"/>
    </i>
    <i>
      <x v="3"/>
    </i>
    <i t="grand">
      <x/>
    </i>
  </colItems>
  <dataFields count="1">
    <dataField name="Contagem de Situação" fld="1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Tabela dinâmica4" cacheId="1" applyNumberFormats="0" applyBorderFormats="0" applyFontFormats="0" applyPatternFormats="0" applyAlignmentFormats="0" applyWidthHeightFormats="1" dataCaption="Valores" updatedVersion="5" minRefreshableVersion="3" useAutoFormatting="1" itemPrintTitles="1" createdVersion="5" indent="0" compact="0" compactData="0" gridDropZones="1" multipleFieldFilters="0">
  <location ref="A2:Q6" firstHeaderRow="2" firstDataRow="2" firstDataCol="11"/>
  <pivotFields count="21">
    <pivotField axis="axisRow" compact="0" outline="0" showAll="0" sortType="descending" defaultSubtotal="0">
      <items count="2">
        <item x="0"/>
        <item x="1"/>
      </items>
    </pivotField>
    <pivotField compact="0" outline="0" showAll="0"/>
    <pivotField axis="axisRow" compact="0" outline="0" showAll="0" defaultSubtotal="0">
      <items count="3">
        <item x="0"/>
        <item x="1"/>
        <item m="1" x="2"/>
      </items>
    </pivotField>
    <pivotField compact="0" outline="0" showAll="0"/>
    <pivotField axis="axisRow" compact="0" outline="0" showAll="0" defaultSubtotal="0">
      <items count="3">
        <item x="0"/>
        <item m="1" x="2"/>
        <item x="1"/>
      </items>
    </pivotField>
    <pivotField compact="0" outline="0" showAll="0"/>
    <pivotField axis="axisRow" compact="0" outline="0" showAll="0" defaultSubtotal="0">
      <items count="2">
        <item x="0"/>
        <item x="1"/>
      </items>
    </pivotField>
    <pivotField compact="0" outline="0" showAll="0"/>
    <pivotField axis="axisRow" compact="0" outline="0" showAll="0" defaultSubtotal="0">
      <items count="2">
        <item x="0"/>
        <item x="1"/>
      </items>
    </pivotField>
    <pivotField compact="0" outline="0" showAll="0"/>
    <pivotField axis="axisRow" compact="0" outline="0" showAll="0" defaultSubtotal="0">
      <items count="3">
        <item m="1" x="2"/>
        <item m="1" x="1"/>
        <item x="0"/>
      </items>
    </pivotField>
    <pivotField compact="0" outline="0" showAll="0"/>
    <pivotField axis="axisRow" compact="0" outline="0" showAll="0" defaultSubtotal="0">
      <items count="3">
        <item m="1" x="2"/>
        <item m="1" x="1"/>
        <item x="0"/>
      </items>
    </pivotField>
    <pivotField compact="0" outline="0" showAll="0"/>
    <pivotField axis="axisRow" compact="0" outline="0" showAll="0" defaultSubtotal="0">
      <items count="3">
        <item m="1" x="2"/>
        <item m="1" x="1"/>
        <item x="0"/>
      </items>
    </pivotField>
    <pivotField compact="0" outline="0" showAll="0"/>
    <pivotField axis="axisRow" compact="0" outline="0" showAll="0" defaultSubtotal="0">
      <items count="3">
        <item m="1" x="1"/>
        <item m="1" x="2"/>
        <item x="0"/>
      </items>
    </pivotField>
    <pivotField compact="0" outline="0" showAll="0"/>
    <pivotField axis="axisRow" compact="0" outline="0" showAll="0" defaultSubtotal="0">
      <items count="3">
        <item m="1" x="2"/>
        <item m="1" x="1"/>
        <item x="0"/>
      </items>
    </pivotField>
    <pivotField compact="0" outline="0" showAll="0"/>
    <pivotField axis="axisRow" compact="0" outline="0" showAll="0" defaultSubtotal="0">
      <items count="3">
        <item m="1" x="2"/>
        <item m="1" x="1"/>
        <item x="0"/>
      </items>
    </pivotField>
  </pivotFields>
  <rowFields count="11">
    <field x="0"/>
    <field x="2"/>
    <field x="4"/>
    <field x="6"/>
    <field x="8"/>
    <field x="10"/>
    <field x="12"/>
    <field x="14"/>
    <field x="16"/>
    <field x="18"/>
    <field x="20"/>
  </rowFields>
  <rowItems count="3">
    <i>
      <x/>
      <x/>
      <x/>
      <x/>
      <x/>
      <x v="2"/>
      <x v="2"/>
      <x v="2"/>
      <x v="2"/>
      <x v="2"/>
      <x v="2"/>
    </i>
    <i>
      <x v="1"/>
      <x v="1"/>
      <x v="2"/>
      <x v="1"/>
      <x v="1"/>
      <x v="2"/>
      <x v="2"/>
      <x v="2"/>
      <x v="2"/>
      <x v="2"/>
      <x v="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1"/>
  <dimension ref="B1:Y1"/>
  <sheetViews>
    <sheetView zoomScale="85" zoomScaleNormal="85" workbookViewId="0">
      <pane ySplit="1" topLeftCell="A2" activePane="bottomLeft" state="frozen"/>
      <selection pane="bottomLeft" activeCell="X1" sqref="X1"/>
    </sheetView>
  </sheetViews>
  <sheetFormatPr defaultColWidth="9.140625" defaultRowHeight="15"/>
  <cols>
    <col min="1" max="16384" width="9.140625" style="77"/>
  </cols>
  <sheetData>
    <row r="1" spans="2:25" s="167" customFormat="1" ht="46.5">
      <c r="B1" s="165"/>
      <c r="C1" s="165"/>
      <c r="D1" s="165"/>
      <c r="E1" s="165"/>
      <c r="F1" s="165"/>
      <c r="G1" s="165"/>
      <c r="H1" s="257" t="s">
        <v>118</v>
      </c>
      <c r="I1" s="257"/>
      <c r="J1" s="257"/>
      <c r="K1" s="257"/>
      <c r="L1" s="257"/>
      <c r="M1" s="257"/>
      <c r="N1" s="257"/>
      <c r="O1" s="257"/>
      <c r="P1" s="257"/>
      <c r="Q1" s="257"/>
      <c r="R1" s="166"/>
      <c r="S1" s="256" t="s">
        <v>100</v>
      </c>
      <c r="T1" s="256"/>
      <c r="U1" s="256"/>
      <c r="V1" s="256"/>
      <c r="W1" s="166"/>
      <c r="X1" s="166"/>
      <c r="Y1" s="165"/>
    </row>
  </sheetData>
  <mergeCells count="2">
    <mergeCell ref="S1:V1"/>
    <mergeCell ref="H1:Q1"/>
  </mergeCells>
  <pageMargins left="0.511811024" right="0.511811024" top="0.78740157499999996" bottom="0.78740157499999996" header="0.31496062000000002" footer="0.31496062000000002"/>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6395" r:id="rId4" name="Drop Down 11">
              <controlPr defaultSize="0" autoLine="0" autoPict="0">
                <anchor moveWithCells="1">
                  <from>
                    <xdr:col>21</xdr:col>
                    <xdr:colOff>400050</xdr:colOff>
                    <xdr:row>0</xdr:row>
                    <xdr:rowOff>152400</xdr:rowOff>
                  </from>
                  <to>
                    <xdr:col>23</xdr:col>
                    <xdr:colOff>104775</xdr:colOff>
                    <xdr:row>0</xdr:row>
                    <xdr:rowOff>485775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17"/>
  <sheetViews>
    <sheetView workbookViewId="0">
      <selection activeCell="B4" sqref="B4"/>
    </sheetView>
  </sheetViews>
  <sheetFormatPr defaultRowHeight="15"/>
  <cols>
    <col min="1" max="1" width="20.85546875" customWidth="1"/>
    <col min="2" max="2" width="7" customWidth="1"/>
    <col min="3" max="3" width="14.42578125" bestFit="1" customWidth="1"/>
    <col min="4" max="4" width="14.42578125" customWidth="1"/>
    <col min="5" max="6" width="14.42578125" bestFit="1" customWidth="1"/>
    <col min="7" max="7" width="10.7109375" customWidth="1"/>
    <col min="8" max="10" width="12.5703125" bestFit="1" customWidth="1"/>
    <col min="11" max="11" width="10.5703125" customWidth="1"/>
    <col min="12" max="14" width="10.7109375" customWidth="1"/>
    <col min="15" max="16" width="11.85546875" customWidth="1"/>
    <col min="17" max="17" width="11.85546875" bestFit="1" customWidth="1"/>
    <col min="18" max="19" width="11.85546875" customWidth="1"/>
    <col min="20" max="20" width="15.7109375" customWidth="1"/>
    <col min="21" max="21" width="10.7109375" customWidth="1"/>
    <col min="22" max="22" width="10.7109375" bestFit="1" customWidth="1"/>
  </cols>
  <sheetData>
    <row r="3" spans="1:11">
      <c r="A3" s="239" t="s">
        <v>197</v>
      </c>
      <c r="B3" s="239" t="s">
        <v>88</v>
      </c>
      <c r="C3" s="239" t="s">
        <v>89</v>
      </c>
      <c r="D3" s="239" t="s">
        <v>90</v>
      </c>
      <c r="E3" s="239" t="s">
        <v>91</v>
      </c>
      <c r="F3" s="239" t="s">
        <v>92</v>
      </c>
      <c r="G3" s="239" t="s">
        <v>93</v>
      </c>
      <c r="H3" s="239" t="s">
        <v>94</v>
      </c>
      <c r="I3" s="239" t="s">
        <v>95</v>
      </c>
      <c r="J3" s="239" t="s">
        <v>96</v>
      </c>
      <c r="K3" s="239" t="s">
        <v>97</v>
      </c>
    </row>
    <row r="4" spans="1:11">
      <c r="A4" t="s">
        <v>134</v>
      </c>
      <c r="B4" s="241">
        <v>43101</v>
      </c>
      <c r="C4" s="241">
        <v>43132</v>
      </c>
      <c r="D4" s="241">
        <v>43160</v>
      </c>
      <c r="E4" s="241">
        <v>43191</v>
      </c>
      <c r="F4" t="s">
        <v>196</v>
      </c>
      <c r="G4" t="s">
        <v>196</v>
      </c>
      <c r="H4" t="s">
        <v>196</v>
      </c>
      <c r="I4" t="s">
        <v>196</v>
      </c>
      <c r="J4" t="s">
        <v>196</v>
      </c>
      <c r="K4" t="s">
        <v>196</v>
      </c>
    </row>
    <row r="5" spans="1:11">
      <c r="A5" t="s">
        <v>136</v>
      </c>
      <c r="B5" s="241">
        <v>43130</v>
      </c>
      <c r="C5" s="241">
        <v>43159</v>
      </c>
      <c r="D5" s="241">
        <v>43189</v>
      </c>
      <c r="E5" s="241">
        <v>43220</v>
      </c>
      <c r="F5" t="s">
        <v>196</v>
      </c>
      <c r="G5" t="s">
        <v>196</v>
      </c>
      <c r="H5" t="s">
        <v>196</v>
      </c>
      <c r="I5" t="s">
        <v>196</v>
      </c>
      <c r="J5" t="s">
        <v>196</v>
      </c>
      <c r="K5" t="s">
        <v>196</v>
      </c>
    </row>
    <row r="6" spans="1:11">
      <c r="A6" t="s">
        <v>195</v>
      </c>
    </row>
    <row r="7" spans="1:11">
      <c r="B7" s="247">
        <f>(B5-B4)/7</f>
        <v>4.1428571428571432</v>
      </c>
      <c r="C7" s="247">
        <f t="shared" ref="C7:K7" si="0">(C5-C4)/7</f>
        <v>3.8571428571428572</v>
      </c>
      <c r="D7" s="247">
        <f t="shared" si="0"/>
        <v>4.1428571428571432</v>
      </c>
      <c r="E7" s="247">
        <f t="shared" si="0"/>
        <v>4.1428571428571432</v>
      </c>
      <c r="F7" s="247" t="e">
        <f t="shared" si="0"/>
        <v>#VALUE!</v>
      </c>
      <c r="G7" s="247" t="e">
        <f t="shared" si="0"/>
        <v>#VALUE!</v>
      </c>
      <c r="H7" s="247" t="e">
        <f t="shared" si="0"/>
        <v>#VALUE!</v>
      </c>
      <c r="I7" s="247" t="e">
        <f t="shared" si="0"/>
        <v>#VALUE!</v>
      </c>
      <c r="J7" s="247" t="e">
        <f t="shared" si="0"/>
        <v>#VALUE!</v>
      </c>
      <c r="K7" s="247" t="e">
        <f t="shared" si="0"/>
        <v>#VALUE!</v>
      </c>
    </row>
    <row r="12" spans="1:11">
      <c r="A12" s="239" t="s">
        <v>198</v>
      </c>
    </row>
    <row r="13" spans="1:11">
      <c r="C13" t="s">
        <v>20</v>
      </c>
      <c r="D13" t="s">
        <v>21</v>
      </c>
      <c r="E13" t="s">
        <v>19</v>
      </c>
      <c r="F13" t="s">
        <v>196</v>
      </c>
      <c r="G13" t="s">
        <v>195</v>
      </c>
    </row>
    <row r="14" spans="1:11">
      <c r="A14" t="s">
        <v>159</v>
      </c>
      <c r="B14" t="s">
        <v>196</v>
      </c>
      <c r="C14" s="240"/>
      <c r="D14" s="240"/>
      <c r="E14" s="240"/>
      <c r="F14" s="240"/>
      <c r="G14" s="240"/>
    </row>
    <row r="15" spans="1:11">
      <c r="A15" t="s">
        <v>88</v>
      </c>
      <c r="C15" s="240">
        <v>6</v>
      </c>
      <c r="D15" s="240">
        <v>1</v>
      </c>
      <c r="E15" s="240">
        <v>1</v>
      </c>
      <c r="F15" s="240"/>
      <c r="G15" s="240">
        <v>8</v>
      </c>
    </row>
    <row r="16" spans="1:11">
      <c r="A16" t="s">
        <v>92</v>
      </c>
      <c r="B16" t="s">
        <v>191</v>
      </c>
      <c r="C16" s="240"/>
      <c r="D16" s="240">
        <v>1</v>
      </c>
      <c r="E16" s="240"/>
      <c r="F16" s="240"/>
      <c r="G16" s="240">
        <v>1</v>
      </c>
    </row>
    <row r="17" spans="1:7">
      <c r="A17" t="s">
        <v>196</v>
      </c>
      <c r="B17" t="s">
        <v>196</v>
      </c>
      <c r="C17" s="240"/>
      <c r="D17" s="240"/>
      <c r="E17" s="240"/>
      <c r="F17" s="240"/>
      <c r="G17" s="240"/>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3"/>
  <dimension ref="B1:X70"/>
  <sheetViews>
    <sheetView showGridLines="0" showRowColHeaders="0" tabSelected="1" zoomScale="115" zoomScaleNormal="115" workbookViewId="0">
      <pane ySplit="5" topLeftCell="A6" activePane="bottomLeft" state="frozen"/>
      <selection pane="bottomLeft" activeCell="I15" sqref="I15"/>
    </sheetView>
  </sheetViews>
  <sheetFormatPr defaultColWidth="9.140625" defaultRowHeight="12"/>
  <cols>
    <col min="1" max="1" width="3.42578125" style="66" customWidth="1"/>
    <col min="2" max="2" width="3.28515625" style="66" customWidth="1"/>
    <col min="3" max="3" width="72.140625" style="66" bestFit="1" customWidth="1"/>
    <col min="4" max="4" width="0.7109375" style="66" customWidth="1"/>
    <col min="5" max="5" width="12.7109375" style="66" bestFit="1" customWidth="1"/>
    <col min="6" max="6" width="0.7109375" style="66" customWidth="1"/>
    <col min="7" max="7" width="12.7109375" style="66" bestFit="1" customWidth="1"/>
    <col min="8" max="8" width="0.5703125" style="66" customWidth="1"/>
    <col min="9" max="9" width="12.7109375" style="66" customWidth="1"/>
    <col min="10" max="10" width="0.7109375" style="66" customWidth="1"/>
    <col min="11" max="11" width="12.7109375" style="66" bestFit="1" customWidth="1"/>
    <col min="12" max="12" width="0.5703125" style="66" customWidth="1"/>
    <col min="13" max="13" width="12.7109375" style="66" bestFit="1" customWidth="1"/>
    <col min="14" max="14" width="0.5703125" style="66" customWidth="1"/>
    <col min="15" max="15" width="12.7109375" style="66" bestFit="1" customWidth="1"/>
    <col min="16" max="16" width="0.5703125" style="66" customWidth="1"/>
    <col min="17" max="17" width="12.7109375" style="66" bestFit="1" customWidth="1"/>
    <col min="18" max="18" width="0.5703125" style="66" customWidth="1"/>
    <col min="19" max="19" width="12.7109375" style="66" bestFit="1" customWidth="1"/>
    <col min="20" max="20" width="0.5703125" style="66" customWidth="1"/>
    <col min="21" max="21" width="12.7109375" style="66" bestFit="1" customWidth="1"/>
    <col min="22" max="22" width="0.5703125" style="66" customWidth="1"/>
    <col min="23" max="23" width="12.7109375" style="66" bestFit="1" customWidth="1"/>
    <col min="24" max="24" width="3.140625" style="66" customWidth="1"/>
    <col min="25" max="16384" width="9.140625" style="66"/>
  </cols>
  <sheetData>
    <row r="1" spans="2:24" ht="15" customHeight="1">
      <c r="C1" s="291" t="s">
        <v>142</v>
      </c>
      <c r="D1" s="292"/>
      <c r="E1" s="292"/>
      <c r="F1" s="292"/>
      <c r="G1" s="292"/>
      <c r="H1" s="292"/>
      <c r="I1" s="292"/>
      <c r="J1" s="292"/>
      <c r="K1" s="292"/>
      <c r="L1" s="292"/>
      <c r="M1" s="292"/>
      <c r="N1" s="292"/>
      <c r="O1" s="292"/>
      <c r="P1" s="292"/>
      <c r="Q1" s="292"/>
      <c r="R1" s="292"/>
      <c r="S1" s="292"/>
      <c r="T1" s="292"/>
      <c r="U1" s="292"/>
      <c r="V1" s="292"/>
      <c r="W1" s="293"/>
    </row>
    <row r="2" spans="2:24" ht="15" customHeight="1">
      <c r="C2" s="294"/>
      <c r="D2" s="295"/>
      <c r="E2" s="295"/>
      <c r="F2" s="295"/>
      <c r="G2" s="295"/>
      <c r="H2" s="295"/>
      <c r="I2" s="295"/>
      <c r="J2" s="295"/>
      <c r="K2" s="295"/>
      <c r="L2" s="295"/>
      <c r="M2" s="295"/>
      <c r="N2" s="295"/>
      <c r="O2" s="295"/>
      <c r="P2" s="295"/>
      <c r="Q2" s="295"/>
      <c r="R2" s="295"/>
      <c r="S2" s="295"/>
      <c r="T2" s="295"/>
      <c r="U2" s="295"/>
      <c r="V2" s="295"/>
      <c r="W2" s="296"/>
    </row>
    <row r="3" spans="2:24" ht="26.25" customHeight="1">
      <c r="C3" s="245" t="s">
        <v>197</v>
      </c>
      <c r="D3" s="243" t="s">
        <v>194</v>
      </c>
      <c r="E3" s="246" t="s">
        <v>88</v>
      </c>
      <c r="F3" s="243" t="s">
        <v>194</v>
      </c>
      <c r="G3" s="246" t="s">
        <v>89</v>
      </c>
      <c r="H3" s="243" t="s">
        <v>194</v>
      </c>
      <c r="I3" s="246" t="s">
        <v>90</v>
      </c>
      <c r="J3" s="243" t="s">
        <v>194</v>
      </c>
      <c r="K3" s="246" t="s">
        <v>91</v>
      </c>
      <c r="L3" s="243" t="s">
        <v>194</v>
      </c>
      <c r="M3" s="246" t="s">
        <v>92</v>
      </c>
      <c r="N3" s="243" t="s">
        <v>194</v>
      </c>
      <c r="O3" s="246" t="s">
        <v>93</v>
      </c>
      <c r="P3" s="243" t="s">
        <v>194</v>
      </c>
      <c r="Q3" s="246" t="s">
        <v>94</v>
      </c>
      <c r="R3" s="243" t="s">
        <v>194</v>
      </c>
      <c r="S3" s="246" t="s">
        <v>95</v>
      </c>
      <c r="T3" s="243" t="s">
        <v>194</v>
      </c>
      <c r="U3" s="246" t="s">
        <v>96</v>
      </c>
      <c r="V3" s="243" t="s">
        <v>194</v>
      </c>
      <c r="W3" s="243" t="s">
        <v>97</v>
      </c>
    </row>
    <row r="4" spans="2:24" ht="17.25" customHeight="1" thickBot="1">
      <c r="C4" s="170" t="s">
        <v>134</v>
      </c>
      <c r="D4" s="244" t="s">
        <v>194</v>
      </c>
      <c r="E4" s="171">
        <v>43388</v>
      </c>
      <c r="F4" s="244" t="s">
        <v>194</v>
      </c>
      <c r="G4" s="171">
        <v>43411</v>
      </c>
      <c r="H4" s="244" t="s">
        <v>194</v>
      </c>
      <c r="I4" s="171">
        <v>43432</v>
      </c>
      <c r="J4" s="244" t="s">
        <v>194</v>
      </c>
      <c r="K4" s="171">
        <v>43451</v>
      </c>
      <c r="L4" s="243" t="s">
        <v>194</v>
      </c>
      <c r="M4" s="171"/>
      <c r="N4" s="243" t="s">
        <v>194</v>
      </c>
      <c r="O4" s="171"/>
      <c r="P4" s="243" t="s">
        <v>194</v>
      </c>
      <c r="Q4" s="171"/>
      <c r="R4" s="243" t="s">
        <v>194</v>
      </c>
      <c r="S4" s="171"/>
      <c r="T4" s="243" t="s">
        <v>194</v>
      </c>
      <c r="U4" s="171"/>
      <c r="V4" s="243" t="s">
        <v>194</v>
      </c>
      <c r="W4" s="171"/>
    </row>
    <row r="5" spans="2:24" ht="20.25" customHeight="1" thickBot="1">
      <c r="B5" s="267"/>
      <c r="C5" s="170" t="s">
        <v>136</v>
      </c>
      <c r="D5" s="244" t="s">
        <v>194</v>
      </c>
      <c r="E5" s="171">
        <v>43405</v>
      </c>
      <c r="F5" s="244" t="s">
        <v>194</v>
      </c>
      <c r="G5" s="171">
        <v>43431</v>
      </c>
      <c r="H5" s="244" t="s">
        <v>194</v>
      </c>
      <c r="I5" s="171">
        <v>43446</v>
      </c>
      <c r="J5" s="244" t="s">
        <v>194</v>
      </c>
      <c r="K5" s="171">
        <v>43468</v>
      </c>
      <c r="L5" s="243" t="s">
        <v>194</v>
      </c>
      <c r="M5" s="171"/>
      <c r="N5" s="243" t="s">
        <v>194</v>
      </c>
      <c r="O5" s="171"/>
      <c r="P5" s="243" t="s">
        <v>194</v>
      </c>
      <c r="Q5" s="171"/>
      <c r="R5" s="243" t="s">
        <v>194</v>
      </c>
      <c r="S5" s="171"/>
      <c r="T5" s="243" t="s">
        <v>194</v>
      </c>
      <c r="U5" s="171"/>
      <c r="V5" s="243" t="s">
        <v>194</v>
      </c>
      <c r="W5" s="171"/>
      <c r="X5" s="176"/>
    </row>
    <row r="6" spans="2:24" ht="18.75" customHeight="1">
      <c r="B6" s="267"/>
      <c r="C6" s="172" t="s">
        <v>135</v>
      </c>
      <c r="D6" s="262"/>
      <c r="E6" s="258" t="s">
        <v>246</v>
      </c>
      <c r="F6" s="262"/>
      <c r="G6" s="258" t="s">
        <v>248</v>
      </c>
      <c r="H6" s="262"/>
      <c r="I6" s="265" t="s">
        <v>249</v>
      </c>
      <c r="J6" s="262"/>
      <c r="K6" s="258" t="s">
        <v>250</v>
      </c>
      <c r="L6" s="262">
        <v>1</v>
      </c>
      <c r="M6" s="258" t="s">
        <v>251</v>
      </c>
      <c r="N6" s="262"/>
      <c r="O6" s="258" t="s">
        <v>252</v>
      </c>
      <c r="P6" s="262"/>
      <c r="Q6" s="258" t="s">
        <v>253</v>
      </c>
      <c r="R6" s="262"/>
      <c r="S6" s="258" t="s">
        <v>254</v>
      </c>
      <c r="T6" s="262"/>
      <c r="U6" s="258" t="s">
        <v>255</v>
      </c>
      <c r="V6" s="262"/>
      <c r="W6" s="260" t="s">
        <v>256</v>
      </c>
      <c r="X6" s="176"/>
    </row>
    <row r="7" spans="2:24" ht="15" customHeight="1">
      <c r="B7" s="267"/>
      <c r="C7" s="143"/>
      <c r="D7" s="263"/>
      <c r="E7" s="259"/>
      <c r="F7" s="263"/>
      <c r="G7" s="259"/>
      <c r="H7" s="263"/>
      <c r="I7" s="266"/>
      <c r="J7" s="263"/>
      <c r="K7" s="259"/>
      <c r="L7" s="263"/>
      <c r="M7" s="259"/>
      <c r="N7" s="263"/>
      <c r="O7" s="259"/>
      <c r="P7" s="263"/>
      <c r="Q7" s="259"/>
      <c r="R7" s="263"/>
      <c r="S7" s="259"/>
      <c r="T7" s="263"/>
      <c r="U7" s="259"/>
      <c r="V7" s="263"/>
      <c r="W7" s="261"/>
      <c r="X7" s="176"/>
    </row>
    <row r="8" spans="2:24" ht="20.25" customHeight="1">
      <c r="B8" s="267"/>
      <c r="C8" s="146" t="s">
        <v>124</v>
      </c>
      <c r="D8" s="263"/>
      <c r="E8" s="144">
        <v>48</v>
      </c>
      <c r="F8" s="263"/>
      <c r="G8" s="144">
        <v>30</v>
      </c>
      <c r="H8" s="263"/>
      <c r="I8" s="144">
        <v>24</v>
      </c>
      <c r="J8" s="263"/>
      <c r="K8" s="144"/>
      <c r="L8" s="263"/>
      <c r="M8" s="144"/>
      <c r="N8" s="263"/>
      <c r="O8" s="144"/>
      <c r="P8" s="263"/>
      <c r="Q8" s="144"/>
      <c r="R8" s="263"/>
      <c r="S8" s="144"/>
      <c r="T8" s="263"/>
      <c r="U8" s="144"/>
      <c r="V8" s="263"/>
      <c r="W8" s="144"/>
      <c r="X8" s="176"/>
    </row>
    <row r="9" spans="2:24" ht="9.75" customHeight="1">
      <c r="B9" s="267"/>
      <c r="C9" s="162"/>
      <c r="D9" s="263"/>
      <c r="E9" s="163"/>
      <c r="F9" s="263"/>
      <c r="G9" s="163"/>
      <c r="H9" s="263"/>
      <c r="I9" s="163"/>
      <c r="J9" s="263"/>
      <c r="K9" s="163"/>
      <c r="L9" s="263"/>
      <c r="M9" s="163"/>
      <c r="N9" s="263"/>
      <c r="O9" s="163"/>
      <c r="P9" s="263"/>
      <c r="Q9" s="163"/>
      <c r="R9" s="263"/>
      <c r="S9" s="163"/>
      <c r="T9" s="263"/>
      <c r="U9" s="163"/>
      <c r="V9" s="263"/>
      <c r="W9" s="163"/>
      <c r="X9" s="176"/>
    </row>
    <row r="10" spans="2:24" ht="18.75" customHeight="1">
      <c r="B10" s="267"/>
      <c r="C10" s="146" t="s">
        <v>120</v>
      </c>
      <c r="D10" s="263"/>
      <c r="E10" s="144">
        <v>48</v>
      </c>
      <c r="F10" s="263"/>
      <c r="G10" s="144">
        <v>30</v>
      </c>
      <c r="H10" s="263"/>
      <c r="I10" s="144">
        <v>24</v>
      </c>
      <c r="J10" s="263"/>
      <c r="K10" s="144"/>
      <c r="L10" s="263"/>
      <c r="M10" s="144"/>
      <c r="N10" s="263"/>
      <c r="O10" s="144"/>
      <c r="P10" s="263"/>
      <c r="Q10" s="144"/>
      <c r="R10" s="263"/>
      <c r="S10" s="144"/>
      <c r="T10" s="263"/>
      <c r="U10" s="144"/>
      <c r="V10" s="263"/>
      <c r="W10" s="144"/>
      <c r="X10" s="176"/>
    </row>
    <row r="11" spans="2:24" ht="6.75" customHeight="1">
      <c r="B11" s="267"/>
      <c r="C11" s="145"/>
      <c r="D11" s="263"/>
      <c r="E11" s="145"/>
      <c r="F11" s="263"/>
      <c r="G11" s="145"/>
      <c r="H11" s="263"/>
      <c r="I11" s="145"/>
      <c r="J11" s="263"/>
      <c r="K11" s="145"/>
      <c r="L11" s="263"/>
      <c r="M11" s="145"/>
      <c r="N11" s="263"/>
      <c r="O11" s="145"/>
      <c r="P11" s="263"/>
      <c r="Q11" s="145"/>
      <c r="R11" s="263"/>
      <c r="S11" s="145"/>
      <c r="T11" s="263"/>
      <c r="U11" s="145"/>
      <c r="V11" s="263"/>
      <c r="W11" s="145"/>
      <c r="X11" s="176"/>
    </row>
    <row r="12" spans="2:24" ht="18.75" customHeight="1">
      <c r="B12" s="267"/>
      <c r="C12" s="146" t="s">
        <v>123</v>
      </c>
      <c r="D12" s="263"/>
      <c r="E12" s="144">
        <v>2</v>
      </c>
      <c r="F12" s="263"/>
      <c r="G12" s="144">
        <v>3</v>
      </c>
      <c r="H12" s="263"/>
      <c r="I12" s="144">
        <v>2</v>
      </c>
      <c r="J12" s="263"/>
      <c r="K12" s="144"/>
      <c r="L12" s="263"/>
      <c r="M12" s="144"/>
      <c r="N12" s="263"/>
      <c r="O12" s="144"/>
      <c r="P12" s="263"/>
      <c r="Q12" s="144"/>
      <c r="R12" s="263"/>
      <c r="S12" s="144"/>
      <c r="T12" s="263"/>
      <c r="U12" s="144"/>
      <c r="V12" s="263"/>
      <c r="W12" s="144"/>
      <c r="X12" s="176"/>
    </row>
    <row r="13" spans="2:24" ht="18.75" customHeight="1">
      <c r="B13" s="267"/>
      <c r="C13" s="145"/>
      <c r="D13" s="263"/>
      <c r="E13" s="145"/>
      <c r="F13" s="263"/>
      <c r="G13" s="145"/>
      <c r="H13" s="263"/>
      <c r="I13" s="145"/>
      <c r="J13" s="263"/>
      <c r="K13" s="145"/>
      <c r="L13" s="263"/>
      <c r="M13" s="145"/>
      <c r="N13" s="263"/>
      <c r="O13" s="145"/>
      <c r="P13" s="263"/>
      <c r="Q13" s="145"/>
      <c r="R13" s="263"/>
      <c r="S13" s="145"/>
      <c r="T13" s="263"/>
      <c r="U13" s="145"/>
      <c r="V13" s="263"/>
      <c r="W13" s="145"/>
      <c r="X13" s="176"/>
    </row>
    <row r="14" spans="2:24" ht="18.75" customHeight="1">
      <c r="B14" s="267"/>
      <c r="C14" s="146" t="s">
        <v>220</v>
      </c>
      <c r="D14" s="263"/>
      <c r="E14" s="255" t="s">
        <v>247</v>
      </c>
      <c r="F14" s="263"/>
      <c r="G14" s="146">
        <v>8829196</v>
      </c>
      <c r="H14" s="263"/>
      <c r="I14" s="146">
        <v>9256021</v>
      </c>
      <c r="J14" s="263"/>
      <c r="K14" s="146">
        <v>9276892</v>
      </c>
      <c r="L14" s="263"/>
      <c r="M14" s="146"/>
      <c r="N14" s="263"/>
      <c r="O14" s="146"/>
      <c r="P14" s="263"/>
      <c r="Q14" s="146"/>
      <c r="R14" s="263"/>
      <c r="S14" s="146"/>
      <c r="T14" s="263"/>
      <c r="U14" s="146"/>
      <c r="V14" s="263"/>
      <c r="W14" s="146"/>
      <c r="X14" s="176"/>
    </row>
    <row r="15" spans="2:24" ht="6.75" customHeight="1">
      <c r="B15" s="267"/>
      <c r="C15" s="145"/>
      <c r="D15" s="264"/>
      <c r="E15" s="145"/>
      <c r="F15" s="264"/>
      <c r="G15" s="145"/>
      <c r="H15" s="264"/>
      <c r="I15" s="145"/>
      <c r="J15" s="264"/>
      <c r="K15" s="145"/>
      <c r="L15" s="264"/>
      <c r="M15" s="145"/>
      <c r="N15" s="264"/>
      <c r="O15" s="145"/>
      <c r="P15" s="264"/>
      <c r="Q15" s="145"/>
      <c r="R15" s="264"/>
      <c r="S15" s="145"/>
      <c r="T15" s="264"/>
      <c r="U15" s="145"/>
      <c r="V15" s="264"/>
      <c r="W15" s="145"/>
      <c r="X15" s="176"/>
    </row>
    <row r="16" spans="2:24" ht="10.5" customHeight="1" thickBot="1">
      <c r="B16" s="267"/>
      <c r="C16" s="297"/>
      <c r="D16" s="298"/>
      <c r="E16" s="298"/>
      <c r="F16" s="298"/>
      <c r="G16" s="298"/>
      <c r="H16" s="298"/>
      <c r="I16" s="298"/>
      <c r="J16" s="298"/>
      <c r="K16" s="298"/>
      <c r="L16" s="298"/>
      <c r="M16" s="298"/>
      <c r="N16" s="298"/>
      <c r="O16" s="298"/>
      <c r="P16" s="298"/>
      <c r="Q16" s="298"/>
      <c r="R16" s="298"/>
      <c r="S16" s="298"/>
      <c r="T16" s="298"/>
      <c r="U16" s="298"/>
      <c r="V16" s="298"/>
      <c r="W16" s="299"/>
      <c r="X16" s="176"/>
    </row>
    <row r="17" spans="2:24" ht="15.75">
      <c r="B17" s="267"/>
      <c r="C17" s="118" t="s">
        <v>39</v>
      </c>
      <c r="D17" s="268"/>
      <c r="E17" s="258" t="s">
        <v>246</v>
      </c>
      <c r="F17" s="271"/>
      <c r="G17" s="258" t="s">
        <v>248</v>
      </c>
      <c r="H17" s="271"/>
      <c r="I17" s="265" t="s">
        <v>249</v>
      </c>
      <c r="J17" s="271"/>
      <c r="K17" s="258" t="s">
        <v>250</v>
      </c>
      <c r="L17" s="271"/>
      <c r="M17" s="258" t="s">
        <v>251</v>
      </c>
      <c r="N17" s="271"/>
      <c r="O17" s="258" t="s">
        <v>252</v>
      </c>
      <c r="P17" s="271"/>
      <c r="Q17" s="258" t="s">
        <v>253</v>
      </c>
      <c r="R17" s="271"/>
      <c r="S17" s="258" t="s">
        <v>254</v>
      </c>
      <c r="T17" s="271"/>
      <c r="U17" s="258" t="s">
        <v>255</v>
      </c>
      <c r="V17" s="271"/>
      <c r="W17" s="260" t="s">
        <v>256</v>
      </c>
      <c r="X17" s="176"/>
    </row>
    <row r="18" spans="2:24" ht="15" customHeight="1">
      <c r="B18" s="267"/>
      <c r="C18" s="117" t="s">
        <v>68</v>
      </c>
      <c r="D18" s="269"/>
      <c r="E18" s="259"/>
      <c r="F18" s="272"/>
      <c r="G18" s="259"/>
      <c r="H18" s="272"/>
      <c r="I18" s="266"/>
      <c r="J18" s="272"/>
      <c r="K18" s="259"/>
      <c r="L18" s="272"/>
      <c r="M18" s="259"/>
      <c r="N18" s="272"/>
      <c r="O18" s="259"/>
      <c r="P18" s="272"/>
      <c r="Q18" s="259"/>
      <c r="R18" s="272"/>
      <c r="S18" s="259"/>
      <c r="T18" s="272"/>
      <c r="U18" s="259"/>
      <c r="V18" s="272"/>
      <c r="W18" s="261"/>
      <c r="X18" s="176"/>
    </row>
    <row r="19" spans="2:24" ht="25.5">
      <c r="B19" s="267"/>
      <c r="C19" s="124" t="s">
        <v>212</v>
      </c>
      <c r="D19" s="269"/>
      <c r="E19" s="67" t="s">
        <v>200</v>
      </c>
      <c r="F19" s="272"/>
      <c r="G19" s="67" t="s">
        <v>200</v>
      </c>
      <c r="H19" s="272"/>
      <c r="I19" s="67" t="s">
        <v>200</v>
      </c>
      <c r="J19" s="272"/>
      <c r="K19" s="67"/>
      <c r="L19" s="272"/>
      <c r="M19" s="67"/>
      <c r="N19" s="272"/>
      <c r="O19" s="67"/>
      <c r="P19" s="272"/>
      <c r="Q19" s="67"/>
      <c r="R19" s="272"/>
      <c r="S19" s="67"/>
      <c r="T19" s="272"/>
      <c r="U19" s="67"/>
      <c r="V19" s="272"/>
      <c r="W19" s="67"/>
      <c r="X19" s="176"/>
    </row>
    <row r="20" spans="2:24" ht="15" customHeight="1">
      <c r="B20" s="267"/>
      <c r="C20" s="117" t="s">
        <v>79</v>
      </c>
      <c r="D20" s="269"/>
      <c r="E20" s="70"/>
      <c r="F20" s="272"/>
      <c r="G20" s="70"/>
      <c r="H20" s="272"/>
      <c r="I20" s="70"/>
      <c r="J20" s="272"/>
      <c r="K20" s="70"/>
      <c r="L20" s="272"/>
      <c r="M20" s="70"/>
      <c r="N20" s="272"/>
      <c r="O20" s="70"/>
      <c r="P20" s="272"/>
      <c r="Q20" s="70"/>
      <c r="R20" s="272"/>
      <c r="S20" s="70"/>
      <c r="T20" s="272"/>
      <c r="U20" s="70"/>
      <c r="V20" s="272"/>
      <c r="W20" s="70"/>
      <c r="X20" s="176"/>
    </row>
    <row r="21" spans="2:24" ht="23.25" customHeight="1">
      <c r="B21" s="267"/>
      <c r="C21" s="124" t="s">
        <v>213</v>
      </c>
      <c r="D21" s="269"/>
      <c r="E21" s="67" t="s">
        <v>201</v>
      </c>
      <c r="F21" s="272"/>
      <c r="G21" s="67" t="s">
        <v>201</v>
      </c>
      <c r="H21" s="272"/>
      <c r="I21" s="67" t="s">
        <v>201</v>
      </c>
      <c r="J21" s="272"/>
      <c r="K21" s="67"/>
      <c r="L21" s="272"/>
      <c r="M21" s="67"/>
      <c r="N21" s="272"/>
      <c r="O21" s="67"/>
      <c r="P21" s="272"/>
      <c r="Q21" s="67"/>
      <c r="R21" s="272"/>
      <c r="S21" s="67"/>
      <c r="T21" s="272"/>
      <c r="U21" s="67"/>
      <c r="V21" s="272"/>
      <c r="W21" s="67"/>
      <c r="X21" s="176"/>
    </row>
    <row r="22" spans="2:24" ht="15" customHeight="1">
      <c r="B22" s="267"/>
      <c r="C22" s="117" t="s">
        <v>80</v>
      </c>
      <c r="D22" s="269"/>
      <c r="E22" s="70"/>
      <c r="F22" s="272"/>
      <c r="G22" s="70"/>
      <c r="H22" s="272"/>
      <c r="I22" s="70"/>
      <c r="J22" s="272"/>
      <c r="K22" s="70"/>
      <c r="L22" s="272"/>
      <c r="M22" s="70"/>
      <c r="N22" s="272"/>
      <c r="O22" s="70"/>
      <c r="P22" s="272"/>
      <c r="Q22" s="70"/>
      <c r="R22" s="272"/>
      <c r="S22" s="70"/>
      <c r="T22" s="272"/>
      <c r="U22" s="70"/>
      <c r="V22" s="272"/>
      <c r="W22" s="70"/>
      <c r="X22" s="176"/>
    </row>
    <row r="23" spans="2:24" ht="28.5" customHeight="1" thickBot="1">
      <c r="B23" s="267"/>
      <c r="C23" s="124" t="s">
        <v>42</v>
      </c>
      <c r="D23" s="270"/>
      <c r="E23" s="67" t="s">
        <v>109</v>
      </c>
      <c r="F23" s="273"/>
      <c r="G23" s="67" t="s">
        <v>109</v>
      </c>
      <c r="H23" s="273"/>
      <c r="I23" s="67" t="s">
        <v>109</v>
      </c>
      <c r="J23" s="273"/>
      <c r="K23" s="67"/>
      <c r="L23" s="273"/>
      <c r="M23" s="67"/>
      <c r="N23" s="273"/>
      <c r="O23" s="67"/>
      <c r="P23" s="273"/>
      <c r="Q23" s="67"/>
      <c r="R23" s="273"/>
      <c r="S23" s="67"/>
      <c r="T23" s="273"/>
      <c r="U23" s="67"/>
      <c r="V23" s="273"/>
      <c r="W23" s="67"/>
      <c r="X23" s="176"/>
    </row>
    <row r="24" spans="2:24" ht="12.75" thickBot="1">
      <c r="B24" s="267"/>
      <c r="C24" s="284"/>
      <c r="D24" s="285"/>
      <c r="E24" s="285"/>
      <c r="F24" s="285"/>
      <c r="G24" s="285"/>
      <c r="H24" s="285"/>
      <c r="I24" s="285"/>
      <c r="J24" s="285"/>
      <c r="K24" s="285"/>
      <c r="L24" s="285"/>
      <c r="M24" s="285"/>
      <c r="N24" s="285"/>
      <c r="O24" s="285"/>
      <c r="P24" s="285"/>
      <c r="Q24" s="285"/>
      <c r="R24" s="285"/>
      <c r="S24" s="285"/>
      <c r="T24" s="285"/>
      <c r="U24" s="285"/>
      <c r="V24" s="285"/>
      <c r="W24" s="286"/>
      <c r="X24" s="176"/>
    </row>
    <row r="25" spans="2:24" ht="15.75">
      <c r="B25" s="267"/>
      <c r="C25" s="116" t="s">
        <v>36</v>
      </c>
      <c r="D25" s="269"/>
      <c r="E25" s="258" t="s">
        <v>246</v>
      </c>
      <c r="F25" s="271"/>
      <c r="G25" s="258" t="s">
        <v>248</v>
      </c>
      <c r="H25" s="271"/>
      <c r="I25" s="265" t="s">
        <v>249</v>
      </c>
      <c r="J25" s="271"/>
      <c r="K25" s="258" t="s">
        <v>250</v>
      </c>
      <c r="L25" s="271"/>
      <c r="M25" s="258" t="s">
        <v>251</v>
      </c>
      <c r="N25" s="271"/>
      <c r="O25" s="258" t="s">
        <v>252</v>
      </c>
      <c r="P25" s="271"/>
      <c r="Q25" s="258" t="s">
        <v>253</v>
      </c>
      <c r="R25" s="271"/>
      <c r="S25" s="258" t="s">
        <v>254</v>
      </c>
      <c r="T25" s="271"/>
      <c r="U25" s="258" t="s">
        <v>255</v>
      </c>
      <c r="V25" s="271"/>
      <c r="W25" s="260" t="s">
        <v>256</v>
      </c>
      <c r="X25" s="176"/>
    </row>
    <row r="26" spans="2:24">
      <c r="B26" s="267"/>
      <c r="C26" s="117" t="s">
        <v>3</v>
      </c>
      <c r="D26" s="269"/>
      <c r="E26" s="259"/>
      <c r="F26" s="272"/>
      <c r="G26" s="259"/>
      <c r="H26" s="272"/>
      <c r="I26" s="266"/>
      <c r="J26" s="272"/>
      <c r="K26" s="259"/>
      <c r="L26" s="272"/>
      <c r="M26" s="259"/>
      <c r="N26" s="272"/>
      <c r="O26" s="259"/>
      <c r="P26" s="272"/>
      <c r="Q26" s="259"/>
      <c r="R26" s="272"/>
      <c r="S26" s="259"/>
      <c r="T26" s="272"/>
      <c r="U26" s="259"/>
      <c r="V26" s="272"/>
      <c r="W26" s="261"/>
      <c r="X26" s="176"/>
    </row>
    <row r="27" spans="2:24" ht="23.25" customHeight="1">
      <c r="B27" s="267"/>
      <c r="C27" s="124" t="s">
        <v>30</v>
      </c>
      <c r="D27" s="269"/>
      <c r="E27" s="67" t="s">
        <v>201</v>
      </c>
      <c r="F27" s="272"/>
      <c r="G27" s="67" t="s">
        <v>201</v>
      </c>
      <c r="H27" s="272"/>
      <c r="I27" s="67" t="s">
        <v>201</v>
      </c>
      <c r="J27" s="272"/>
      <c r="K27" s="67"/>
      <c r="L27" s="272"/>
      <c r="M27" s="67"/>
      <c r="N27" s="272"/>
      <c r="O27" s="67"/>
      <c r="P27" s="272"/>
      <c r="Q27" s="67"/>
      <c r="R27" s="272"/>
      <c r="S27" s="67"/>
      <c r="T27" s="272"/>
      <c r="U27" s="67"/>
      <c r="V27" s="272"/>
      <c r="W27" s="67"/>
      <c r="X27" s="176"/>
    </row>
    <row r="28" spans="2:24">
      <c r="B28" s="267"/>
      <c r="C28" s="117" t="s">
        <v>81</v>
      </c>
      <c r="D28" s="269"/>
      <c r="E28" s="71"/>
      <c r="F28" s="272"/>
      <c r="G28" s="71"/>
      <c r="H28" s="272"/>
      <c r="I28" s="71"/>
      <c r="J28" s="272"/>
      <c r="K28" s="71"/>
      <c r="L28" s="272"/>
      <c r="M28" s="71"/>
      <c r="N28" s="272"/>
      <c r="O28" s="71"/>
      <c r="P28" s="272"/>
      <c r="Q28" s="71"/>
      <c r="R28" s="272"/>
      <c r="S28" s="71"/>
      <c r="T28" s="272"/>
      <c r="U28" s="71"/>
      <c r="V28" s="272"/>
      <c r="W28" s="71"/>
      <c r="X28" s="176"/>
    </row>
    <row r="29" spans="2:24" ht="23.25" customHeight="1">
      <c r="B29" s="267"/>
      <c r="C29" s="124" t="s">
        <v>31</v>
      </c>
      <c r="D29" s="269"/>
      <c r="E29" s="67" t="s">
        <v>201</v>
      </c>
      <c r="F29" s="272"/>
      <c r="G29" s="67" t="s">
        <v>201</v>
      </c>
      <c r="H29" s="272"/>
      <c r="I29" s="67" t="s">
        <v>201</v>
      </c>
      <c r="J29" s="272"/>
      <c r="K29" s="67"/>
      <c r="L29" s="272"/>
      <c r="M29" s="67"/>
      <c r="N29" s="272"/>
      <c r="O29" s="67"/>
      <c r="P29" s="272"/>
      <c r="Q29" s="67"/>
      <c r="R29" s="272"/>
      <c r="S29" s="67"/>
      <c r="T29" s="272"/>
      <c r="U29" s="67"/>
      <c r="V29" s="272"/>
      <c r="W29" s="67"/>
      <c r="X29" s="176"/>
    </row>
    <row r="30" spans="2:24">
      <c r="B30" s="267"/>
      <c r="C30" s="117" t="s">
        <v>82</v>
      </c>
      <c r="D30" s="269"/>
      <c r="E30" s="71"/>
      <c r="F30" s="272"/>
      <c r="G30" s="71"/>
      <c r="H30" s="272"/>
      <c r="I30" s="71"/>
      <c r="J30" s="272"/>
      <c r="K30" s="71"/>
      <c r="L30" s="272"/>
      <c r="M30" s="71"/>
      <c r="N30" s="272"/>
      <c r="O30" s="71"/>
      <c r="P30" s="272"/>
      <c r="Q30" s="71"/>
      <c r="R30" s="272"/>
      <c r="S30" s="71"/>
      <c r="T30" s="272"/>
      <c r="U30" s="71"/>
      <c r="V30" s="272"/>
      <c r="W30" s="71"/>
      <c r="X30" s="176"/>
    </row>
    <row r="31" spans="2:24" ht="23.25" customHeight="1">
      <c r="B31" s="267"/>
      <c r="C31" s="124" t="s">
        <v>32</v>
      </c>
      <c r="D31" s="269"/>
      <c r="E31" s="67" t="s">
        <v>201</v>
      </c>
      <c r="F31" s="272"/>
      <c r="G31" s="67" t="s">
        <v>201</v>
      </c>
      <c r="H31" s="272"/>
      <c r="I31" s="67" t="s">
        <v>201</v>
      </c>
      <c r="J31" s="272"/>
      <c r="K31" s="67"/>
      <c r="L31" s="272"/>
      <c r="M31" s="67"/>
      <c r="N31" s="272"/>
      <c r="O31" s="67"/>
      <c r="P31" s="272"/>
      <c r="Q31" s="67"/>
      <c r="R31" s="272"/>
      <c r="S31" s="67"/>
      <c r="T31" s="272"/>
      <c r="U31" s="67"/>
      <c r="V31" s="272"/>
      <c r="W31" s="67"/>
      <c r="X31" s="176"/>
    </row>
    <row r="32" spans="2:24">
      <c r="B32" s="267"/>
      <c r="C32" s="117" t="s">
        <v>83</v>
      </c>
      <c r="D32" s="269"/>
      <c r="E32" s="71"/>
      <c r="F32" s="272"/>
      <c r="G32" s="71"/>
      <c r="H32" s="272"/>
      <c r="I32" s="71"/>
      <c r="J32" s="272"/>
      <c r="K32" s="71"/>
      <c r="L32" s="272"/>
      <c r="M32" s="71"/>
      <c r="N32" s="272"/>
      <c r="O32" s="71"/>
      <c r="P32" s="272"/>
      <c r="Q32" s="71"/>
      <c r="R32" s="272"/>
      <c r="S32" s="71"/>
      <c r="T32" s="272"/>
      <c r="U32" s="71"/>
      <c r="V32" s="272"/>
      <c r="W32" s="71"/>
      <c r="X32" s="176"/>
    </row>
    <row r="33" spans="2:24" ht="23.25" customHeight="1">
      <c r="B33" s="267"/>
      <c r="C33" s="124" t="s">
        <v>33</v>
      </c>
      <c r="D33" s="269"/>
      <c r="E33" s="67" t="s">
        <v>109</v>
      </c>
      <c r="F33" s="272"/>
      <c r="G33" s="67" t="s">
        <v>109</v>
      </c>
      <c r="H33" s="272"/>
      <c r="I33" s="67" t="s">
        <v>109</v>
      </c>
      <c r="J33" s="272"/>
      <c r="K33" s="67"/>
      <c r="L33" s="272"/>
      <c r="M33" s="67"/>
      <c r="N33" s="272"/>
      <c r="O33" s="67"/>
      <c r="P33" s="272"/>
      <c r="Q33" s="67"/>
      <c r="R33" s="272"/>
      <c r="S33" s="67"/>
      <c r="T33" s="272"/>
      <c r="U33" s="67"/>
      <c r="V33" s="272"/>
      <c r="W33" s="67"/>
      <c r="X33" s="176"/>
    </row>
    <row r="34" spans="2:24">
      <c r="B34" s="267"/>
      <c r="C34" s="117" t="s">
        <v>208</v>
      </c>
      <c r="D34" s="269"/>
      <c r="E34" s="71"/>
      <c r="F34" s="272"/>
      <c r="G34" s="71"/>
      <c r="H34" s="272"/>
      <c r="I34" s="71"/>
      <c r="J34" s="272"/>
      <c r="K34" s="71"/>
      <c r="L34" s="272"/>
      <c r="M34" s="71"/>
      <c r="N34" s="272"/>
      <c r="O34" s="71"/>
      <c r="P34" s="272"/>
      <c r="Q34" s="71"/>
      <c r="R34" s="272"/>
      <c r="S34" s="71"/>
      <c r="T34" s="272"/>
      <c r="U34" s="71"/>
      <c r="V34" s="272"/>
      <c r="W34" s="71"/>
      <c r="X34" s="176"/>
    </row>
    <row r="35" spans="2:24" ht="27" customHeight="1">
      <c r="B35" s="267"/>
      <c r="C35" s="124" t="s">
        <v>35</v>
      </c>
      <c r="D35" s="287"/>
      <c r="E35" s="67" t="s">
        <v>201</v>
      </c>
      <c r="F35" s="275"/>
      <c r="G35" s="67" t="s">
        <v>201</v>
      </c>
      <c r="H35" s="275"/>
      <c r="I35" s="67" t="s">
        <v>201</v>
      </c>
      <c r="J35" s="275"/>
      <c r="K35" s="67"/>
      <c r="L35" s="275"/>
      <c r="M35" s="67"/>
      <c r="N35" s="275"/>
      <c r="O35" s="67"/>
      <c r="P35" s="275"/>
      <c r="Q35" s="67"/>
      <c r="R35" s="275"/>
      <c r="S35" s="67"/>
      <c r="T35" s="275"/>
      <c r="U35" s="67"/>
      <c r="V35" s="275"/>
      <c r="W35" s="67"/>
      <c r="X35" s="176"/>
    </row>
    <row r="36" spans="2:24" ht="13.5" customHeight="1" thickBot="1">
      <c r="B36" s="267"/>
      <c r="C36" s="288"/>
      <c r="D36" s="289"/>
      <c r="E36" s="289"/>
      <c r="F36" s="289"/>
      <c r="G36" s="289"/>
      <c r="H36" s="289"/>
      <c r="I36" s="289"/>
      <c r="J36" s="289"/>
      <c r="K36" s="289"/>
      <c r="L36" s="289"/>
      <c r="M36" s="289"/>
      <c r="N36" s="289"/>
      <c r="O36" s="289"/>
      <c r="P36" s="289"/>
      <c r="Q36" s="289"/>
      <c r="R36" s="289"/>
      <c r="S36" s="289"/>
      <c r="T36" s="289"/>
      <c r="U36" s="289"/>
      <c r="V36" s="289"/>
      <c r="W36" s="290"/>
      <c r="X36" s="176"/>
    </row>
    <row r="37" spans="2:24" ht="15.75">
      <c r="B37" s="267"/>
      <c r="C37" s="118" t="s">
        <v>84</v>
      </c>
      <c r="D37" s="268"/>
      <c r="E37" s="258" t="s">
        <v>246</v>
      </c>
      <c r="F37" s="271"/>
      <c r="G37" s="258" t="s">
        <v>248</v>
      </c>
      <c r="H37" s="271"/>
      <c r="I37" s="265" t="s">
        <v>249</v>
      </c>
      <c r="J37" s="271"/>
      <c r="K37" s="258" t="s">
        <v>250</v>
      </c>
      <c r="L37" s="271"/>
      <c r="M37" s="258" t="s">
        <v>251</v>
      </c>
      <c r="N37" s="271"/>
      <c r="O37" s="258" t="s">
        <v>252</v>
      </c>
      <c r="P37" s="271"/>
      <c r="Q37" s="258" t="s">
        <v>253</v>
      </c>
      <c r="R37" s="271"/>
      <c r="S37" s="258" t="s">
        <v>254</v>
      </c>
      <c r="T37" s="271"/>
      <c r="U37" s="258" t="s">
        <v>255</v>
      </c>
      <c r="V37" s="271"/>
      <c r="W37" s="260" t="s">
        <v>256</v>
      </c>
      <c r="X37" s="176"/>
    </row>
    <row r="38" spans="2:24" ht="15.75" customHeight="1" thickBot="1">
      <c r="B38" s="267"/>
      <c r="C38" s="123" t="s">
        <v>0</v>
      </c>
      <c r="D38" s="269"/>
      <c r="E38" s="259"/>
      <c r="F38" s="272"/>
      <c r="G38" s="259"/>
      <c r="H38" s="272"/>
      <c r="I38" s="266"/>
      <c r="J38" s="272"/>
      <c r="K38" s="259"/>
      <c r="L38" s="272"/>
      <c r="M38" s="259"/>
      <c r="N38" s="272"/>
      <c r="O38" s="259"/>
      <c r="P38" s="272"/>
      <c r="Q38" s="259"/>
      <c r="R38" s="272"/>
      <c r="S38" s="259"/>
      <c r="T38" s="272"/>
      <c r="U38" s="259"/>
      <c r="V38" s="272"/>
      <c r="W38" s="261"/>
      <c r="X38" s="176"/>
    </row>
    <row r="39" spans="2:24" ht="15" customHeight="1">
      <c r="B39" s="267"/>
      <c r="C39" s="124" t="s">
        <v>45</v>
      </c>
      <c r="D39" s="269"/>
      <c r="E39" s="122" t="s">
        <v>202</v>
      </c>
      <c r="F39" s="272"/>
      <c r="G39" s="122" t="s">
        <v>202</v>
      </c>
      <c r="H39" s="272"/>
      <c r="I39" s="122" t="s">
        <v>202</v>
      </c>
      <c r="J39" s="272"/>
      <c r="K39" s="122"/>
      <c r="L39" s="272"/>
      <c r="M39" s="122"/>
      <c r="N39" s="272"/>
      <c r="O39" s="122"/>
      <c r="P39" s="272"/>
      <c r="Q39" s="122"/>
      <c r="R39" s="272"/>
      <c r="S39" s="122"/>
      <c r="T39" s="272"/>
      <c r="U39" s="122"/>
      <c r="V39" s="272"/>
      <c r="W39" s="122"/>
      <c r="X39" s="176"/>
    </row>
    <row r="40" spans="2:24" ht="15" customHeight="1">
      <c r="B40" s="267"/>
      <c r="C40" s="124" t="s">
        <v>63</v>
      </c>
      <c r="D40" s="269"/>
      <c r="E40" s="68" t="s">
        <v>202</v>
      </c>
      <c r="F40" s="272"/>
      <c r="G40" s="68" t="s">
        <v>202</v>
      </c>
      <c r="H40" s="272"/>
      <c r="I40" s="68" t="s">
        <v>202</v>
      </c>
      <c r="J40" s="272"/>
      <c r="K40" s="68"/>
      <c r="L40" s="272"/>
      <c r="M40" s="68"/>
      <c r="N40" s="272"/>
      <c r="O40" s="68"/>
      <c r="P40" s="272"/>
      <c r="Q40" s="68"/>
      <c r="R40" s="272"/>
      <c r="S40" s="68"/>
      <c r="T40" s="272"/>
      <c r="U40" s="68"/>
      <c r="V40" s="272"/>
      <c r="W40" s="68"/>
      <c r="X40" s="176"/>
    </row>
    <row r="41" spans="2:24" ht="15" customHeight="1">
      <c r="B41" s="267"/>
      <c r="C41" s="124" t="s">
        <v>214</v>
      </c>
      <c r="D41" s="269"/>
      <c r="E41" s="68" t="s">
        <v>203</v>
      </c>
      <c r="F41" s="272"/>
      <c r="G41" s="68" t="s">
        <v>203</v>
      </c>
      <c r="H41" s="272"/>
      <c r="I41" s="68" t="s">
        <v>202</v>
      </c>
      <c r="J41" s="272"/>
      <c r="K41" s="68"/>
      <c r="L41" s="272"/>
      <c r="M41" s="68"/>
      <c r="N41" s="272"/>
      <c r="O41" s="68"/>
      <c r="P41" s="272"/>
      <c r="Q41" s="68"/>
      <c r="R41" s="272"/>
      <c r="S41" s="68"/>
      <c r="T41" s="272"/>
      <c r="U41" s="68"/>
      <c r="V41" s="272"/>
      <c r="W41" s="68"/>
      <c r="X41" s="176"/>
    </row>
    <row r="42" spans="2:24" ht="15" customHeight="1">
      <c r="B42" s="267"/>
      <c r="C42" s="124" t="s">
        <v>215</v>
      </c>
      <c r="D42" s="269"/>
      <c r="E42" s="68" t="s">
        <v>202</v>
      </c>
      <c r="F42" s="272"/>
      <c r="G42" s="68" t="s">
        <v>202</v>
      </c>
      <c r="H42" s="272"/>
      <c r="I42" s="68" t="s">
        <v>202</v>
      </c>
      <c r="J42" s="272"/>
      <c r="K42" s="68"/>
      <c r="L42" s="272"/>
      <c r="M42" s="68"/>
      <c r="N42" s="272"/>
      <c r="O42" s="68"/>
      <c r="P42" s="272"/>
      <c r="Q42" s="68"/>
      <c r="R42" s="272"/>
      <c r="S42" s="68"/>
      <c r="T42" s="272"/>
      <c r="U42" s="68"/>
      <c r="V42" s="272"/>
      <c r="W42" s="68"/>
      <c r="X42" s="176"/>
    </row>
    <row r="43" spans="2:24" ht="15.75" customHeight="1" thickBot="1">
      <c r="B43" s="267"/>
      <c r="C43" s="124" t="s">
        <v>216</v>
      </c>
      <c r="D43" s="269"/>
      <c r="E43" s="68" t="s">
        <v>202</v>
      </c>
      <c r="F43" s="272"/>
      <c r="G43" s="68" t="s">
        <v>202</v>
      </c>
      <c r="H43" s="272"/>
      <c r="I43" s="68" t="s">
        <v>202</v>
      </c>
      <c r="J43" s="272"/>
      <c r="K43" s="68"/>
      <c r="L43" s="272"/>
      <c r="M43" s="68"/>
      <c r="N43" s="272"/>
      <c r="O43" s="68"/>
      <c r="P43" s="272"/>
      <c r="Q43" s="68"/>
      <c r="R43" s="272"/>
      <c r="S43" s="68"/>
      <c r="T43" s="272"/>
      <c r="U43" s="68"/>
      <c r="V43" s="272"/>
      <c r="W43" s="68"/>
      <c r="X43" s="176"/>
    </row>
    <row r="44" spans="2:24" ht="15.75" customHeight="1" thickBot="1">
      <c r="B44" s="267"/>
      <c r="C44" s="119" t="s">
        <v>1</v>
      </c>
      <c r="D44" s="269"/>
      <c r="E44" s="120"/>
      <c r="F44" s="272"/>
      <c r="G44" s="120"/>
      <c r="H44" s="272"/>
      <c r="I44" s="120"/>
      <c r="J44" s="272"/>
      <c r="K44" s="120"/>
      <c r="L44" s="272"/>
      <c r="M44" s="120"/>
      <c r="N44" s="272"/>
      <c r="O44" s="120"/>
      <c r="P44" s="272"/>
      <c r="Q44" s="120"/>
      <c r="R44" s="272"/>
      <c r="S44" s="120"/>
      <c r="T44" s="272"/>
      <c r="U44" s="120"/>
      <c r="V44" s="272"/>
      <c r="W44" s="121"/>
      <c r="X44" s="176"/>
    </row>
    <row r="45" spans="2:24" ht="15" customHeight="1">
      <c r="B45" s="267"/>
      <c r="C45" s="124" t="s">
        <v>50</v>
      </c>
      <c r="D45" s="269"/>
      <c r="E45" s="122" t="s">
        <v>202</v>
      </c>
      <c r="F45" s="272"/>
      <c r="G45" s="122" t="s">
        <v>202</v>
      </c>
      <c r="H45" s="272"/>
      <c r="I45" s="122" t="s">
        <v>202</v>
      </c>
      <c r="J45" s="272"/>
      <c r="K45" s="122"/>
      <c r="L45" s="272"/>
      <c r="M45" s="122"/>
      <c r="N45" s="272"/>
      <c r="O45" s="122"/>
      <c r="P45" s="272"/>
      <c r="Q45" s="122"/>
      <c r="R45" s="272"/>
      <c r="S45" s="122"/>
      <c r="T45" s="272"/>
      <c r="U45" s="122"/>
      <c r="V45" s="272"/>
      <c r="W45" s="122"/>
      <c r="X45" s="176"/>
    </row>
    <row r="46" spans="2:24" ht="15" customHeight="1">
      <c r="B46" s="267"/>
      <c r="C46" s="124" t="s">
        <v>211</v>
      </c>
      <c r="D46" s="269"/>
      <c r="E46" s="68" t="s">
        <v>202</v>
      </c>
      <c r="F46" s="272"/>
      <c r="G46" s="68" t="s">
        <v>202</v>
      </c>
      <c r="H46" s="272"/>
      <c r="I46" s="68" t="s">
        <v>202</v>
      </c>
      <c r="J46" s="272"/>
      <c r="K46" s="68"/>
      <c r="L46" s="272"/>
      <c r="M46" s="68"/>
      <c r="N46" s="272"/>
      <c r="O46" s="68"/>
      <c r="P46" s="272"/>
      <c r="Q46" s="68"/>
      <c r="R46" s="272"/>
      <c r="S46" s="68"/>
      <c r="T46" s="272"/>
      <c r="U46" s="68"/>
      <c r="V46" s="272"/>
      <c r="W46" s="68"/>
      <c r="X46" s="176"/>
    </row>
    <row r="47" spans="2:24" ht="15" customHeight="1">
      <c r="B47" s="267"/>
      <c r="C47" s="124" t="s">
        <v>52</v>
      </c>
      <c r="D47" s="269"/>
      <c r="E47" s="68" t="s">
        <v>202</v>
      </c>
      <c r="F47" s="272"/>
      <c r="G47" s="68" t="s">
        <v>202</v>
      </c>
      <c r="H47" s="272"/>
      <c r="I47" s="68" t="s">
        <v>202</v>
      </c>
      <c r="J47" s="272"/>
      <c r="K47" s="68"/>
      <c r="L47" s="272"/>
      <c r="M47" s="68"/>
      <c r="N47" s="272"/>
      <c r="O47" s="68"/>
      <c r="P47" s="272"/>
      <c r="Q47" s="68"/>
      <c r="R47" s="272"/>
      <c r="S47" s="68"/>
      <c r="T47" s="272"/>
      <c r="U47" s="68"/>
      <c r="V47" s="272"/>
      <c r="W47" s="68"/>
      <c r="X47" s="176"/>
    </row>
    <row r="48" spans="2:24" ht="15" customHeight="1">
      <c r="B48" s="267"/>
      <c r="C48" s="124" t="s">
        <v>217</v>
      </c>
      <c r="D48" s="269"/>
      <c r="E48" s="68" t="s">
        <v>203</v>
      </c>
      <c r="F48" s="272"/>
      <c r="G48" s="68" t="s">
        <v>202</v>
      </c>
      <c r="H48" s="272"/>
      <c r="I48" s="68" t="s">
        <v>202</v>
      </c>
      <c r="J48" s="272"/>
      <c r="K48" s="68"/>
      <c r="L48" s="272"/>
      <c r="M48" s="68"/>
      <c r="N48" s="272"/>
      <c r="O48" s="68"/>
      <c r="P48" s="272"/>
      <c r="Q48" s="68"/>
      <c r="R48" s="272"/>
      <c r="S48" s="68"/>
      <c r="T48" s="272"/>
      <c r="U48" s="68"/>
      <c r="V48" s="272"/>
      <c r="W48" s="68"/>
      <c r="X48" s="176"/>
    </row>
    <row r="49" spans="2:24" ht="15.75" customHeight="1" thickBot="1">
      <c r="B49" s="267"/>
      <c r="C49" s="124" t="s">
        <v>54</v>
      </c>
      <c r="D49" s="269"/>
      <c r="E49" s="68" t="s">
        <v>203</v>
      </c>
      <c r="F49" s="272"/>
      <c r="G49" s="68" t="s">
        <v>203</v>
      </c>
      <c r="H49" s="272"/>
      <c r="I49" s="68" t="s">
        <v>203</v>
      </c>
      <c r="J49" s="272"/>
      <c r="K49" s="68"/>
      <c r="L49" s="272"/>
      <c r="M49" s="68"/>
      <c r="N49" s="272"/>
      <c r="O49" s="68"/>
      <c r="P49" s="272"/>
      <c r="Q49" s="68"/>
      <c r="R49" s="272"/>
      <c r="S49" s="68"/>
      <c r="T49" s="272"/>
      <c r="U49" s="68"/>
      <c r="V49" s="272"/>
      <c r="W49" s="68"/>
      <c r="X49" s="176"/>
    </row>
    <row r="50" spans="2:24" ht="15.75" customHeight="1" thickBot="1">
      <c r="B50" s="267"/>
      <c r="C50" s="73" t="s">
        <v>49</v>
      </c>
      <c r="D50" s="269"/>
      <c r="E50" s="74"/>
      <c r="F50" s="272"/>
      <c r="G50" s="74"/>
      <c r="H50" s="272"/>
      <c r="I50" s="74"/>
      <c r="J50" s="272"/>
      <c r="K50" s="74"/>
      <c r="L50" s="272"/>
      <c r="M50" s="74"/>
      <c r="N50" s="272"/>
      <c r="O50" s="74"/>
      <c r="P50" s="272"/>
      <c r="Q50" s="74"/>
      <c r="R50" s="272"/>
      <c r="S50" s="74"/>
      <c r="T50" s="272"/>
      <c r="U50" s="74"/>
      <c r="V50" s="272"/>
      <c r="W50" s="75"/>
      <c r="X50" s="176"/>
    </row>
    <row r="51" spans="2:24" ht="15" customHeight="1">
      <c r="B51" s="267"/>
      <c r="C51" s="124" t="s">
        <v>55</v>
      </c>
      <c r="D51" s="269"/>
      <c r="E51" s="122" t="s">
        <v>202</v>
      </c>
      <c r="F51" s="272"/>
      <c r="G51" s="122" t="s">
        <v>202</v>
      </c>
      <c r="H51" s="272"/>
      <c r="I51" s="122" t="s">
        <v>202</v>
      </c>
      <c r="J51" s="272"/>
      <c r="K51" s="122"/>
      <c r="L51" s="272"/>
      <c r="M51" s="122"/>
      <c r="N51" s="272"/>
      <c r="O51" s="122"/>
      <c r="P51" s="272"/>
      <c r="Q51" s="122"/>
      <c r="R51" s="272"/>
      <c r="S51" s="122"/>
      <c r="T51" s="272"/>
      <c r="U51" s="122"/>
      <c r="V51" s="272"/>
      <c r="W51" s="122"/>
      <c r="X51" s="176"/>
    </row>
    <row r="52" spans="2:24" ht="15" customHeight="1">
      <c r="B52" s="267"/>
      <c r="C52" s="124" t="s">
        <v>56</v>
      </c>
      <c r="D52" s="269"/>
      <c r="E52" s="68" t="s">
        <v>202</v>
      </c>
      <c r="F52" s="272"/>
      <c r="G52" s="68" t="s">
        <v>202</v>
      </c>
      <c r="H52" s="272"/>
      <c r="I52" s="68" t="s">
        <v>202</v>
      </c>
      <c r="J52" s="272"/>
      <c r="K52" s="68"/>
      <c r="L52" s="272"/>
      <c r="M52" s="68"/>
      <c r="N52" s="272"/>
      <c r="O52" s="68"/>
      <c r="P52" s="272"/>
      <c r="Q52" s="68"/>
      <c r="R52" s="272"/>
      <c r="S52" s="68"/>
      <c r="T52" s="272"/>
      <c r="U52" s="68"/>
      <c r="V52" s="272"/>
      <c r="W52" s="68"/>
      <c r="X52" s="176"/>
    </row>
    <row r="53" spans="2:24" ht="15" customHeight="1">
      <c r="B53" s="267"/>
      <c r="C53" s="124" t="s">
        <v>57</v>
      </c>
      <c r="D53" s="269"/>
      <c r="E53" s="68" t="s">
        <v>203</v>
      </c>
      <c r="F53" s="272"/>
      <c r="G53" s="68" t="s">
        <v>203</v>
      </c>
      <c r="H53" s="272"/>
      <c r="I53" s="68" t="s">
        <v>203</v>
      </c>
      <c r="J53" s="272"/>
      <c r="K53" s="68"/>
      <c r="L53" s="272"/>
      <c r="M53" s="68"/>
      <c r="N53" s="272"/>
      <c r="O53" s="68"/>
      <c r="P53" s="272"/>
      <c r="Q53" s="68"/>
      <c r="R53" s="272"/>
      <c r="S53" s="68"/>
      <c r="T53" s="272"/>
      <c r="U53" s="68"/>
      <c r="V53" s="272"/>
      <c r="W53" s="68"/>
      <c r="X53" s="176"/>
    </row>
    <row r="54" spans="2:24" ht="15" customHeight="1">
      <c r="B54" s="267"/>
      <c r="C54" s="124" t="s">
        <v>218</v>
      </c>
      <c r="D54" s="269"/>
      <c r="E54" s="68" t="s">
        <v>202</v>
      </c>
      <c r="F54" s="272"/>
      <c r="G54" s="68" t="s">
        <v>202</v>
      </c>
      <c r="H54" s="272"/>
      <c r="I54" s="68" t="s">
        <v>202</v>
      </c>
      <c r="J54" s="272"/>
      <c r="K54" s="68"/>
      <c r="L54" s="272"/>
      <c r="M54" s="68"/>
      <c r="N54" s="272"/>
      <c r="O54" s="68"/>
      <c r="P54" s="272"/>
      <c r="Q54" s="68"/>
      <c r="R54" s="272"/>
      <c r="S54" s="68"/>
      <c r="T54" s="272"/>
      <c r="U54" s="68"/>
      <c r="V54" s="272"/>
      <c r="W54" s="68"/>
      <c r="X54" s="176"/>
    </row>
    <row r="55" spans="2:24" ht="15.75" customHeight="1" thickBot="1">
      <c r="B55" s="267"/>
      <c r="C55" s="124" t="s">
        <v>219</v>
      </c>
      <c r="D55" s="270"/>
      <c r="E55" s="68" t="s">
        <v>203</v>
      </c>
      <c r="F55" s="273"/>
      <c r="G55" s="68" t="s">
        <v>203</v>
      </c>
      <c r="H55" s="273"/>
      <c r="I55" s="68" t="s">
        <v>202</v>
      </c>
      <c r="J55" s="273"/>
      <c r="K55" s="68"/>
      <c r="L55" s="273"/>
      <c r="M55" s="68"/>
      <c r="N55" s="273"/>
      <c r="O55" s="68"/>
      <c r="P55" s="273"/>
      <c r="Q55" s="68"/>
      <c r="R55" s="273"/>
      <c r="S55" s="68"/>
      <c r="T55" s="273"/>
      <c r="U55" s="68"/>
      <c r="V55" s="273"/>
      <c r="W55" s="68"/>
      <c r="X55" s="176"/>
    </row>
    <row r="56" spans="2:24" ht="12.75" thickBot="1">
      <c r="B56" s="267"/>
      <c r="C56" s="276"/>
      <c r="D56" s="277"/>
      <c r="E56" s="277"/>
      <c r="F56" s="277"/>
      <c r="G56" s="277"/>
      <c r="H56" s="277"/>
      <c r="I56" s="277"/>
      <c r="J56" s="277"/>
      <c r="K56" s="277"/>
      <c r="L56" s="277"/>
      <c r="M56" s="277"/>
      <c r="N56" s="277"/>
      <c r="O56" s="277"/>
      <c r="P56" s="277"/>
      <c r="Q56" s="277"/>
      <c r="R56" s="277"/>
      <c r="S56" s="277"/>
      <c r="T56" s="277"/>
      <c r="U56" s="277"/>
      <c r="V56" s="277"/>
      <c r="W56" s="277"/>
      <c r="X56" s="176"/>
    </row>
    <row r="57" spans="2:24" ht="15.75">
      <c r="B57" s="267"/>
      <c r="C57" s="116" t="s">
        <v>209</v>
      </c>
      <c r="D57" s="269"/>
      <c r="E57" s="258" t="s">
        <v>246</v>
      </c>
      <c r="F57" s="271"/>
      <c r="G57" s="258" t="s">
        <v>248</v>
      </c>
      <c r="H57" s="271"/>
      <c r="I57" s="265" t="s">
        <v>249</v>
      </c>
      <c r="J57" s="271"/>
      <c r="K57" s="258" t="s">
        <v>250</v>
      </c>
      <c r="L57" s="125"/>
      <c r="M57" s="258" t="s">
        <v>251</v>
      </c>
      <c r="N57" s="125"/>
      <c r="O57" s="258" t="s">
        <v>252</v>
      </c>
      <c r="P57" s="125"/>
      <c r="Q57" s="258" t="s">
        <v>253</v>
      </c>
      <c r="R57" s="271"/>
      <c r="S57" s="258" t="s">
        <v>254</v>
      </c>
      <c r="T57" s="271"/>
      <c r="U57" s="258" t="s">
        <v>255</v>
      </c>
      <c r="V57" s="271"/>
      <c r="W57" s="260" t="s">
        <v>256</v>
      </c>
      <c r="X57" s="176"/>
    </row>
    <row r="58" spans="2:24" ht="15.75" customHeight="1" thickBot="1">
      <c r="B58" s="267"/>
      <c r="C58" s="69" t="s">
        <v>210</v>
      </c>
      <c r="D58" s="269"/>
      <c r="E58" s="259"/>
      <c r="F58" s="272"/>
      <c r="G58" s="259"/>
      <c r="H58" s="272"/>
      <c r="I58" s="266"/>
      <c r="J58" s="272"/>
      <c r="K58" s="259"/>
      <c r="L58" s="126"/>
      <c r="M58" s="259"/>
      <c r="N58" s="126"/>
      <c r="O58" s="259"/>
      <c r="P58" s="126"/>
      <c r="Q58" s="259"/>
      <c r="R58" s="272"/>
      <c r="S58" s="259"/>
      <c r="T58" s="272"/>
      <c r="U58" s="259"/>
      <c r="V58" s="272"/>
      <c r="W58" s="261"/>
      <c r="X58" s="176"/>
    </row>
    <row r="59" spans="2:24" ht="15" customHeight="1">
      <c r="B59" s="267"/>
      <c r="C59" s="124" t="s">
        <v>13</v>
      </c>
      <c r="D59" s="269"/>
      <c r="E59" s="68" t="s">
        <v>110</v>
      </c>
      <c r="F59" s="272"/>
      <c r="G59" s="68" t="s">
        <v>110</v>
      </c>
      <c r="H59" s="272"/>
      <c r="I59" s="68" t="s">
        <v>110</v>
      </c>
      <c r="J59" s="272"/>
      <c r="K59" s="68"/>
      <c r="L59" s="127"/>
      <c r="M59" s="68"/>
      <c r="N59" s="127"/>
      <c r="O59" s="68"/>
      <c r="P59" s="127"/>
      <c r="Q59" s="68"/>
      <c r="R59" s="272"/>
      <c r="S59" s="68"/>
      <c r="T59" s="272"/>
      <c r="U59" s="68"/>
      <c r="V59" s="272"/>
      <c r="W59" s="68"/>
      <c r="X59" s="176"/>
    </row>
    <row r="60" spans="2:24" ht="15" customHeight="1">
      <c r="B60" s="267"/>
      <c r="C60" s="124" t="s">
        <v>14</v>
      </c>
      <c r="D60" s="269"/>
      <c r="E60" s="68" t="s">
        <v>110</v>
      </c>
      <c r="F60" s="272"/>
      <c r="G60" s="68" t="s">
        <v>110</v>
      </c>
      <c r="H60" s="272"/>
      <c r="I60" s="68" t="s">
        <v>110</v>
      </c>
      <c r="J60" s="272"/>
      <c r="K60" s="68"/>
      <c r="L60" s="128"/>
      <c r="M60" s="68"/>
      <c r="N60" s="128"/>
      <c r="O60" s="68"/>
      <c r="P60" s="128"/>
      <c r="Q60" s="68"/>
      <c r="R60" s="272"/>
      <c r="S60" s="68"/>
      <c r="T60" s="272"/>
      <c r="U60" s="68"/>
      <c r="V60" s="272"/>
      <c r="W60" s="68"/>
      <c r="X60" s="176"/>
    </row>
    <row r="61" spans="2:24" ht="15" customHeight="1">
      <c r="B61" s="267"/>
      <c r="C61" s="124" t="s">
        <v>15</v>
      </c>
      <c r="D61" s="269"/>
      <c r="E61" s="68" t="s">
        <v>110</v>
      </c>
      <c r="F61" s="272"/>
      <c r="G61" s="68" t="s">
        <v>110</v>
      </c>
      <c r="H61" s="272"/>
      <c r="I61" s="68" t="s">
        <v>110</v>
      </c>
      <c r="J61" s="272"/>
      <c r="K61" s="68"/>
      <c r="L61" s="128"/>
      <c r="M61" s="68"/>
      <c r="N61" s="128"/>
      <c r="O61" s="68"/>
      <c r="P61" s="128"/>
      <c r="Q61" s="68"/>
      <c r="R61" s="272"/>
      <c r="S61" s="68"/>
      <c r="T61" s="272"/>
      <c r="U61" s="68"/>
      <c r="V61" s="272"/>
      <c r="W61" s="68"/>
      <c r="X61" s="176"/>
    </row>
    <row r="62" spans="2:24" ht="15" customHeight="1">
      <c r="B62" s="267"/>
      <c r="C62" s="124" t="s">
        <v>16</v>
      </c>
      <c r="D62" s="269"/>
      <c r="E62" s="68" t="s">
        <v>110</v>
      </c>
      <c r="F62" s="272"/>
      <c r="G62" s="68" t="s">
        <v>110</v>
      </c>
      <c r="H62" s="272"/>
      <c r="I62" s="68" t="s">
        <v>110</v>
      </c>
      <c r="J62" s="272"/>
      <c r="K62" s="68"/>
      <c r="L62" s="128"/>
      <c r="M62" s="68"/>
      <c r="N62" s="128"/>
      <c r="O62" s="68"/>
      <c r="P62" s="128"/>
      <c r="Q62" s="68"/>
      <c r="R62" s="272"/>
      <c r="S62" s="68"/>
      <c r="T62" s="272"/>
      <c r="U62" s="68"/>
      <c r="V62" s="272"/>
      <c r="W62" s="68"/>
      <c r="X62" s="176"/>
    </row>
    <row r="63" spans="2:24" ht="15.75" customHeight="1" thickBot="1">
      <c r="B63" s="267"/>
      <c r="C63" s="124" t="s">
        <v>17</v>
      </c>
      <c r="D63" s="270"/>
      <c r="E63" s="68" t="s">
        <v>111</v>
      </c>
      <c r="F63" s="273"/>
      <c r="G63" s="68" t="s">
        <v>111</v>
      </c>
      <c r="H63" s="273"/>
      <c r="I63" s="68" t="s">
        <v>110</v>
      </c>
      <c r="J63" s="273"/>
      <c r="K63" s="68"/>
      <c r="L63" s="129"/>
      <c r="M63" s="68"/>
      <c r="N63" s="129"/>
      <c r="O63" s="68"/>
      <c r="P63" s="129"/>
      <c r="Q63" s="68"/>
      <c r="R63" s="273"/>
      <c r="S63" s="68"/>
      <c r="T63" s="273"/>
      <c r="U63" s="68"/>
      <c r="V63" s="273"/>
      <c r="W63" s="68"/>
      <c r="X63" s="176"/>
    </row>
    <row r="64" spans="2:24" ht="12.75" thickBot="1">
      <c r="B64" s="267"/>
      <c r="C64" s="278"/>
      <c r="D64" s="279"/>
      <c r="E64" s="279"/>
      <c r="F64" s="279"/>
      <c r="G64" s="279"/>
      <c r="H64" s="279"/>
      <c r="I64" s="279"/>
      <c r="J64" s="279"/>
      <c r="K64" s="279"/>
      <c r="L64" s="279"/>
      <c r="M64" s="279"/>
      <c r="N64" s="279"/>
      <c r="O64" s="279"/>
      <c r="P64" s="279"/>
      <c r="Q64" s="279"/>
      <c r="R64" s="279"/>
      <c r="S64" s="279"/>
      <c r="T64" s="279"/>
      <c r="U64" s="279"/>
      <c r="V64" s="279"/>
      <c r="W64" s="280"/>
      <c r="X64" s="176"/>
    </row>
    <row r="65" spans="2:24" ht="15.75">
      <c r="B65" s="267"/>
      <c r="C65" s="118" t="s">
        <v>86</v>
      </c>
      <c r="D65" s="268"/>
      <c r="E65" s="258" t="s">
        <v>246</v>
      </c>
      <c r="F65" s="281"/>
      <c r="G65" s="258" t="s">
        <v>248</v>
      </c>
      <c r="H65" s="271"/>
      <c r="I65" s="265" t="s">
        <v>249</v>
      </c>
      <c r="J65" s="271"/>
      <c r="K65" s="258" t="s">
        <v>250</v>
      </c>
      <c r="L65" s="271"/>
      <c r="M65" s="258" t="s">
        <v>251</v>
      </c>
      <c r="N65" s="271"/>
      <c r="O65" s="258" t="s">
        <v>252</v>
      </c>
      <c r="P65" s="271"/>
      <c r="Q65" s="258" t="s">
        <v>253</v>
      </c>
      <c r="R65" s="271"/>
      <c r="S65" s="258" t="s">
        <v>254</v>
      </c>
      <c r="T65" s="271"/>
      <c r="U65" s="258" t="s">
        <v>255</v>
      </c>
      <c r="V65" s="271"/>
      <c r="W65" s="260" t="s">
        <v>256</v>
      </c>
      <c r="X65" s="176"/>
    </row>
    <row r="66" spans="2:24" ht="15.75" customHeight="1">
      <c r="B66" s="267"/>
      <c r="C66" s="76" t="s">
        <v>87</v>
      </c>
      <c r="D66" s="269"/>
      <c r="E66" s="259"/>
      <c r="F66" s="282"/>
      <c r="G66" s="259"/>
      <c r="H66" s="272"/>
      <c r="I66" s="266"/>
      <c r="J66" s="272"/>
      <c r="K66" s="259"/>
      <c r="L66" s="272"/>
      <c r="M66" s="259"/>
      <c r="N66" s="272"/>
      <c r="O66" s="259"/>
      <c r="P66" s="272"/>
      <c r="Q66" s="259"/>
      <c r="R66" s="272"/>
      <c r="S66" s="259"/>
      <c r="T66" s="272"/>
      <c r="U66" s="259"/>
      <c r="V66" s="272"/>
      <c r="W66" s="261"/>
      <c r="X66" s="176"/>
    </row>
    <row r="67" spans="2:24" ht="15" customHeight="1">
      <c r="B67" s="267"/>
      <c r="C67" s="124" t="s">
        <v>22</v>
      </c>
      <c r="D67" s="269"/>
      <c r="E67" s="68" t="s">
        <v>110</v>
      </c>
      <c r="F67" s="282"/>
      <c r="G67" s="68" t="s">
        <v>110</v>
      </c>
      <c r="H67" s="272"/>
      <c r="I67" s="68" t="s">
        <v>110</v>
      </c>
      <c r="J67" s="272"/>
      <c r="K67" s="68"/>
      <c r="L67" s="272"/>
      <c r="M67" s="68"/>
      <c r="N67" s="272"/>
      <c r="O67" s="68"/>
      <c r="P67" s="272"/>
      <c r="Q67" s="68"/>
      <c r="R67" s="272"/>
      <c r="S67" s="68"/>
      <c r="T67" s="272"/>
      <c r="U67" s="68"/>
      <c r="V67" s="272"/>
      <c r="W67" s="68"/>
      <c r="X67" s="176"/>
    </row>
    <row r="68" spans="2:24" ht="15" customHeight="1">
      <c r="B68" s="267"/>
      <c r="C68" s="124" t="s">
        <v>23</v>
      </c>
      <c r="D68" s="269"/>
      <c r="E68" s="68" t="s">
        <v>110</v>
      </c>
      <c r="F68" s="282"/>
      <c r="G68" s="68" t="s">
        <v>110</v>
      </c>
      <c r="H68" s="272"/>
      <c r="I68" s="68" t="s">
        <v>110</v>
      </c>
      <c r="J68" s="272"/>
      <c r="K68" s="68"/>
      <c r="L68" s="272"/>
      <c r="M68" s="68"/>
      <c r="N68" s="272"/>
      <c r="O68" s="68"/>
      <c r="P68" s="272"/>
      <c r="Q68" s="68"/>
      <c r="R68" s="272"/>
      <c r="S68" s="68"/>
      <c r="T68" s="272"/>
      <c r="U68" s="68"/>
      <c r="V68" s="272"/>
      <c r="W68" s="68"/>
      <c r="X68" s="176"/>
    </row>
    <row r="69" spans="2:24" ht="15.75" customHeight="1" thickBot="1">
      <c r="B69" s="267"/>
      <c r="C69" s="124" t="s">
        <v>24</v>
      </c>
      <c r="D69" s="270"/>
      <c r="E69" s="68" t="s">
        <v>111</v>
      </c>
      <c r="F69" s="283"/>
      <c r="G69" s="68" t="s">
        <v>111</v>
      </c>
      <c r="H69" s="273"/>
      <c r="I69" s="68" t="s">
        <v>111</v>
      </c>
      <c r="J69" s="273"/>
      <c r="K69" s="68"/>
      <c r="L69" s="273"/>
      <c r="M69" s="68"/>
      <c r="N69" s="273"/>
      <c r="O69" s="68"/>
      <c r="P69" s="273"/>
      <c r="Q69" s="68"/>
      <c r="R69" s="273"/>
      <c r="S69" s="68"/>
      <c r="T69" s="273"/>
      <c r="U69" s="68"/>
      <c r="V69" s="273"/>
      <c r="W69" s="68"/>
      <c r="X69" s="176"/>
    </row>
    <row r="70" spans="2:24">
      <c r="B70" s="267"/>
      <c r="C70" s="274"/>
      <c r="D70" s="274"/>
      <c r="E70" s="274"/>
      <c r="F70" s="274"/>
      <c r="G70" s="274"/>
      <c r="H70" s="274"/>
      <c r="I70" s="274"/>
      <c r="J70" s="274"/>
      <c r="K70" s="274"/>
      <c r="L70" s="274"/>
      <c r="M70" s="274"/>
      <c r="N70" s="274"/>
      <c r="O70" s="274"/>
      <c r="P70" s="274"/>
      <c r="Q70" s="274"/>
      <c r="R70" s="274"/>
      <c r="S70" s="274"/>
      <c r="T70" s="274"/>
      <c r="U70" s="274"/>
      <c r="V70" s="274"/>
      <c r="W70" s="274"/>
      <c r="X70" s="176"/>
    </row>
  </sheetData>
  <dataConsolidate/>
  <mergeCells count="125">
    <mergeCell ref="C1:W2"/>
    <mergeCell ref="W17:W18"/>
    <mergeCell ref="E17:E18"/>
    <mergeCell ref="G17:G18"/>
    <mergeCell ref="I17:I18"/>
    <mergeCell ref="K17:K18"/>
    <mergeCell ref="M17:M18"/>
    <mergeCell ref="O17:O18"/>
    <mergeCell ref="Q17:Q18"/>
    <mergeCell ref="S17:S18"/>
    <mergeCell ref="U17:U18"/>
    <mergeCell ref="N17:N23"/>
    <mergeCell ref="P17:P23"/>
    <mergeCell ref="R17:R23"/>
    <mergeCell ref="T17:T23"/>
    <mergeCell ref="V17:V23"/>
    <mergeCell ref="D17:D23"/>
    <mergeCell ref="F17:F23"/>
    <mergeCell ref="H17:H23"/>
    <mergeCell ref="J17:J23"/>
    <mergeCell ref="L17:L23"/>
    <mergeCell ref="C16:W16"/>
    <mergeCell ref="D6:D15"/>
    <mergeCell ref="F6:F15"/>
    <mergeCell ref="V65:V69"/>
    <mergeCell ref="S25:S26"/>
    <mergeCell ref="U25:U26"/>
    <mergeCell ref="T65:T69"/>
    <mergeCell ref="W25:W26"/>
    <mergeCell ref="E25:E26"/>
    <mergeCell ref="G25:G26"/>
    <mergeCell ref="I25:I26"/>
    <mergeCell ref="K25:K26"/>
    <mergeCell ref="M25:M26"/>
    <mergeCell ref="O25:O26"/>
    <mergeCell ref="Q25:Q26"/>
    <mergeCell ref="T25:T35"/>
    <mergeCell ref="E37:E38"/>
    <mergeCell ref="G37:G38"/>
    <mergeCell ref="I37:I38"/>
    <mergeCell ref="K37:K38"/>
    <mergeCell ref="W37:W38"/>
    <mergeCell ref="M37:M38"/>
    <mergeCell ref="O37:O38"/>
    <mergeCell ref="Q37:Q38"/>
    <mergeCell ref="S37:S38"/>
    <mergeCell ref="U37:U38"/>
    <mergeCell ref="O57:O58"/>
    <mergeCell ref="J65:J69"/>
    <mergeCell ref="L65:L69"/>
    <mergeCell ref="N65:N69"/>
    <mergeCell ref="P65:P69"/>
    <mergeCell ref="R65:R69"/>
    <mergeCell ref="D57:D63"/>
    <mergeCell ref="F57:F63"/>
    <mergeCell ref="H57:H63"/>
    <mergeCell ref="J57:J63"/>
    <mergeCell ref="C24:W24"/>
    <mergeCell ref="D25:D35"/>
    <mergeCell ref="F25:F35"/>
    <mergeCell ref="H25:H35"/>
    <mergeCell ref="J25:J35"/>
    <mergeCell ref="L25:L35"/>
    <mergeCell ref="N25:N35"/>
    <mergeCell ref="T37:T55"/>
    <mergeCell ref="V37:V55"/>
    <mergeCell ref="C36:W36"/>
    <mergeCell ref="U65:U66"/>
    <mergeCell ref="W65:W66"/>
    <mergeCell ref="E65:E66"/>
    <mergeCell ref="G65:G66"/>
    <mergeCell ref="I65:I66"/>
    <mergeCell ref="K65:K66"/>
    <mergeCell ref="M65:M66"/>
    <mergeCell ref="C56:W56"/>
    <mergeCell ref="C64:W64"/>
    <mergeCell ref="S57:S58"/>
    <mergeCell ref="U57:U58"/>
    <mergeCell ref="W57:W58"/>
    <mergeCell ref="E57:E58"/>
    <mergeCell ref="G57:G58"/>
    <mergeCell ref="I57:I58"/>
    <mergeCell ref="K57:K58"/>
    <mergeCell ref="M57:M58"/>
    <mergeCell ref="Q57:Q58"/>
    <mergeCell ref="R57:R63"/>
    <mergeCell ref="T57:T63"/>
    <mergeCell ref="V57:V63"/>
    <mergeCell ref="D65:D69"/>
    <mergeCell ref="F65:F69"/>
    <mergeCell ref="H65:H69"/>
    <mergeCell ref="G6:G7"/>
    <mergeCell ref="I6:I7"/>
    <mergeCell ref="K6:K7"/>
    <mergeCell ref="M6:M7"/>
    <mergeCell ref="O6:O7"/>
    <mergeCell ref="Q6:Q7"/>
    <mergeCell ref="S6:S7"/>
    <mergeCell ref="B5:B70"/>
    <mergeCell ref="D37:D55"/>
    <mergeCell ref="F37:F55"/>
    <mergeCell ref="H37:H55"/>
    <mergeCell ref="J37:J55"/>
    <mergeCell ref="L37:L55"/>
    <mergeCell ref="N37:N55"/>
    <mergeCell ref="P37:P55"/>
    <mergeCell ref="R37:R55"/>
    <mergeCell ref="C70:W70"/>
    <mergeCell ref="P25:P35"/>
    <mergeCell ref="R25:R35"/>
    <mergeCell ref="V25:V35"/>
    <mergeCell ref="E6:E7"/>
    <mergeCell ref="O65:O66"/>
    <mergeCell ref="Q65:Q66"/>
    <mergeCell ref="S65:S66"/>
    <mergeCell ref="U6:U7"/>
    <mergeCell ref="W6:W7"/>
    <mergeCell ref="V6:V15"/>
    <mergeCell ref="H6:H15"/>
    <mergeCell ref="J6:J15"/>
    <mergeCell ref="L6:L15"/>
    <mergeCell ref="N6:N15"/>
    <mergeCell ref="P6:P15"/>
    <mergeCell ref="R6:R15"/>
    <mergeCell ref="T6:T15"/>
  </mergeCells>
  <pageMargins left="0.511811024" right="0.511811024" top="0.78740157499999996" bottom="0.78740157499999996" header="0.31496062000000002" footer="0.31496062000000002"/>
  <pageSetup paperSize="9"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LISTAS!$B$3:$B$5</xm:f>
          </x14:formula1>
          <xm:sqref>S51:S55 S39:S43 S45:S49 N59:N63 W51:W55 P59:P63 M51:M55 G51:G55 U39:U43 E39:E43 W39:W43 L59:L63 E51:E55 W45:W49 U51:U55 G45:G49 I39:I43 G39:G43 I51:I55 E45:E49 K45:K49 K39:K43 M39:M43 K51:K55 M45:M49 O51:O55 O45:O49 O39:O43 Q39:Q43 Q51:Q55 Q45:Q49 U45:U49 I45:I49</xm:sqref>
        </x14:dataValidation>
        <x14:dataValidation type="list" allowBlank="1" showInputMessage="1" showErrorMessage="1">
          <x14:formula1>
            <xm:f>LISTAS!$A$3:$A$9</xm:f>
          </x14:formula1>
          <xm:sqref>E27 E29 E31 E33 E35 M27 M29 O19 O21 O23 G19 G21 M19 M21 M23 O27 O29 Q19 Q21 Q23 Q27 Q29 U19 U21 U23 S27 S29 S19 S21 S23 W27 W29 W31 W33 W35 U27 U29 W19 W21 W23 G27 G29 G31 G33 G35 K27 K29 K31 K33 K35 E19 E21 E23 K19 K21 K23 M31 M33 M35 O31 O33 O35 Q31 Q33 Q35 S31 S33 S35 U31 U33 U35 I31 I33 I35 G23 I27 I29 I19 I21 I23</xm:sqref>
        </x14:dataValidation>
        <x14:dataValidation type="list" allowBlank="1" showInputMessage="1" showErrorMessage="1">
          <x14:formula1>
            <xm:f>LISTAS!$E$5:$E$8</xm:f>
          </x14:formula1>
          <xm:sqref>E12 G12 I12 K12 M12 O12 Q12 S12 U12 W12</xm:sqref>
        </x14:dataValidation>
        <x14:dataValidation type="list" allowBlank="1" showInputMessage="1" showErrorMessage="1">
          <x14:formula1>
            <xm:f>LISTAS!$C$3:$C$5</xm:f>
          </x14:formula1>
          <xm:sqref>E67:E68 E59:E63 W67:W68 G59:G63 K59:K63 M59:M63 O59:O63 Q59:Q63 S59:S63 U59:U63 W59:W63 I59:I63 G67:G68 K67:K68 M67:M68 O67:O68 Q67:Q68 S67:S68 U67:U68 I67:I68</xm:sqref>
        </x14:dataValidation>
        <x14:dataValidation type="list" allowBlank="1" showInputMessage="1" showErrorMessage="1">
          <x14:formula1>
            <xm:f>LISTAS!$D$3:$D$6</xm:f>
          </x14:formula1>
          <xm:sqref>E69 W69 G69 K69 M69 O69 Q69 S69 U69 I69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V45"/>
  <sheetViews>
    <sheetView workbookViewId="0">
      <selection activeCell="U3" sqref="U3:U4"/>
    </sheetView>
  </sheetViews>
  <sheetFormatPr defaultColWidth="9.140625" defaultRowHeight="15"/>
  <cols>
    <col min="1" max="4" width="9.140625" style="37"/>
    <col min="5" max="5" width="4.28515625" style="37" customWidth="1"/>
    <col min="6" max="6" width="4.85546875" style="37" customWidth="1"/>
    <col min="7" max="7" width="11.5703125" style="197" customWidth="1"/>
    <col min="8" max="8" width="0.7109375" style="37" customWidth="1"/>
    <col min="9" max="9" width="13" style="198" bestFit="1" customWidth="1"/>
    <col min="10" max="10" width="0.5703125" style="37" customWidth="1"/>
    <col min="11" max="11" width="4.85546875" style="198" bestFit="1" customWidth="1"/>
    <col min="12" max="12" width="0.5703125" style="37" customWidth="1"/>
    <col min="13" max="13" width="55.42578125" style="198" customWidth="1"/>
    <col min="14" max="14" width="0.5703125" style="37" customWidth="1"/>
    <col min="15" max="15" width="18.42578125" style="198" bestFit="1" customWidth="1"/>
    <col min="16" max="16" width="0.7109375" style="37" customWidth="1"/>
    <col min="17" max="17" width="13.28515625" style="198" customWidth="1"/>
    <col min="18" max="18" width="0.7109375" style="37" customWidth="1"/>
    <col min="19" max="19" width="14.85546875" style="198" bestFit="1" customWidth="1"/>
    <col min="20" max="20" width="0.85546875" style="37" customWidth="1"/>
    <col min="21" max="21" width="9.140625" style="77"/>
    <col min="22" max="22" width="4" style="37" customWidth="1"/>
    <col min="23" max="16384" width="9.140625" style="37"/>
  </cols>
  <sheetData>
    <row r="1" spans="6:22" ht="33.75">
      <c r="G1" s="302" t="s">
        <v>114</v>
      </c>
      <c r="H1" s="303"/>
      <c r="I1" s="303"/>
      <c r="J1" s="303"/>
      <c r="K1" s="303"/>
      <c r="L1" s="303"/>
      <c r="M1" s="303"/>
      <c r="N1" s="303"/>
      <c r="O1" s="303"/>
      <c r="P1" s="303"/>
      <c r="Q1" s="303"/>
      <c r="R1" s="303"/>
      <c r="S1" s="303"/>
    </row>
    <row r="2" spans="6:22" ht="15" customHeight="1">
      <c r="F2" s="173"/>
      <c r="G2" s="191"/>
      <c r="H2" s="191"/>
      <c r="I2" s="191"/>
      <c r="J2" s="191"/>
      <c r="K2" s="191"/>
      <c r="L2" s="191"/>
      <c r="M2" s="191"/>
      <c r="N2" s="191"/>
      <c r="O2" s="191"/>
      <c r="P2" s="191"/>
      <c r="Q2" s="191"/>
      <c r="R2" s="191"/>
      <c r="S2" s="191"/>
      <c r="T2" s="173"/>
      <c r="V2" s="173"/>
    </row>
    <row r="3" spans="6:22" ht="18" customHeight="1">
      <c r="F3" s="173"/>
      <c r="G3" s="300" t="s">
        <v>175</v>
      </c>
      <c r="H3" s="248" t="s">
        <v>194</v>
      </c>
      <c r="I3" s="300" t="s">
        <v>176</v>
      </c>
      <c r="J3" s="248" t="s">
        <v>194</v>
      </c>
      <c r="K3" s="300" t="s">
        <v>179</v>
      </c>
      <c r="L3" s="248" t="s">
        <v>194</v>
      </c>
      <c r="M3" s="300" t="s">
        <v>177</v>
      </c>
      <c r="N3" s="248" t="s">
        <v>194</v>
      </c>
      <c r="O3" s="300" t="s">
        <v>178</v>
      </c>
      <c r="P3" s="248" t="s">
        <v>194</v>
      </c>
      <c r="Q3" s="300" t="s">
        <v>187</v>
      </c>
      <c r="R3" s="248" t="s">
        <v>194</v>
      </c>
      <c r="S3" s="300" t="s">
        <v>144</v>
      </c>
      <c r="T3" s="248" t="s">
        <v>194</v>
      </c>
      <c r="U3" s="300" t="s">
        <v>14</v>
      </c>
      <c r="V3" s="173"/>
    </row>
    <row r="4" spans="6:22" ht="15.75" customHeight="1">
      <c r="F4" s="173"/>
      <c r="G4" s="301"/>
      <c r="H4" s="248" t="s">
        <v>194</v>
      </c>
      <c r="I4" s="301"/>
      <c r="J4" s="248" t="s">
        <v>194</v>
      </c>
      <c r="K4" s="301"/>
      <c r="L4" s="248" t="s">
        <v>194</v>
      </c>
      <c r="M4" s="301"/>
      <c r="N4" s="248" t="s">
        <v>194</v>
      </c>
      <c r="O4" s="301"/>
      <c r="P4" s="248" t="s">
        <v>194</v>
      </c>
      <c r="Q4" s="301"/>
      <c r="R4" s="248" t="s">
        <v>194</v>
      </c>
      <c r="S4" s="301"/>
      <c r="T4" s="248" t="s">
        <v>194</v>
      </c>
      <c r="U4" s="301"/>
      <c r="V4" s="173"/>
    </row>
    <row r="5" spans="6:22" ht="21">
      <c r="F5" s="173"/>
      <c r="G5" s="192" t="s">
        <v>138</v>
      </c>
      <c r="H5" s="248" t="s">
        <v>194</v>
      </c>
      <c r="I5" s="194" t="s">
        <v>222</v>
      </c>
      <c r="J5" s="193"/>
      <c r="K5" s="194" t="s">
        <v>223</v>
      </c>
      <c r="L5" s="193"/>
      <c r="M5" s="194" t="s">
        <v>224</v>
      </c>
      <c r="N5" s="193"/>
      <c r="O5" s="194" t="s">
        <v>21</v>
      </c>
      <c r="P5" s="193"/>
      <c r="Q5" s="194" t="s">
        <v>189</v>
      </c>
      <c r="R5" s="193"/>
      <c r="S5" s="238">
        <v>43388</v>
      </c>
      <c r="T5" s="193"/>
      <c r="U5" s="242" t="s">
        <v>225</v>
      </c>
      <c r="V5" s="173"/>
    </row>
    <row r="6" spans="6:22" ht="18.75">
      <c r="F6" s="173"/>
      <c r="G6" s="192" t="s">
        <v>138</v>
      </c>
      <c r="H6" s="193"/>
      <c r="I6" s="194" t="s">
        <v>242</v>
      </c>
      <c r="J6" s="193"/>
      <c r="K6" s="194" t="s">
        <v>223</v>
      </c>
      <c r="L6" s="193"/>
      <c r="M6" s="194" t="s">
        <v>243</v>
      </c>
      <c r="N6" s="193"/>
      <c r="O6" s="194" t="s">
        <v>21</v>
      </c>
      <c r="P6" s="193"/>
      <c r="Q6" s="194" t="s">
        <v>193</v>
      </c>
      <c r="R6" s="193"/>
      <c r="S6" s="238">
        <v>43388</v>
      </c>
      <c r="T6" s="193"/>
      <c r="U6" s="242" t="s">
        <v>225</v>
      </c>
      <c r="V6" s="173"/>
    </row>
    <row r="7" spans="6:22" ht="21">
      <c r="F7" s="173"/>
      <c r="G7" s="192" t="s">
        <v>139</v>
      </c>
      <c r="H7" s="248" t="s">
        <v>194</v>
      </c>
      <c r="I7" s="194" t="s">
        <v>226</v>
      </c>
      <c r="J7" s="193"/>
      <c r="K7" s="194" t="s">
        <v>223</v>
      </c>
      <c r="L7" s="193"/>
      <c r="M7" s="194" t="s">
        <v>227</v>
      </c>
      <c r="N7" s="193"/>
      <c r="O7" s="194" t="s">
        <v>19</v>
      </c>
      <c r="P7" s="193"/>
      <c r="Q7" s="194" t="s">
        <v>189</v>
      </c>
      <c r="R7" s="193"/>
      <c r="S7" s="238">
        <v>43388</v>
      </c>
      <c r="T7" s="193"/>
      <c r="U7" s="242" t="s">
        <v>225</v>
      </c>
      <c r="V7" s="173"/>
    </row>
    <row r="8" spans="6:22" ht="21">
      <c r="F8" s="173"/>
      <c r="G8" s="192" t="s">
        <v>139</v>
      </c>
      <c r="H8" s="248" t="s">
        <v>194</v>
      </c>
      <c r="I8" s="194" t="s">
        <v>228</v>
      </c>
      <c r="J8" s="193"/>
      <c r="K8" s="194" t="s">
        <v>223</v>
      </c>
      <c r="L8" s="193"/>
      <c r="M8" s="194" t="s">
        <v>229</v>
      </c>
      <c r="N8" s="193"/>
      <c r="O8" s="194" t="s">
        <v>20</v>
      </c>
      <c r="P8" s="193"/>
      <c r="Q8" s="194" t="s">
        <v>193</v>
      </c>
      <c r="R8" s="193"/>
      <c r="S8" s="238">
        <v>43388</v>
      </c>
      <c r="T8" s="193"/>
      <c r="U8" s="242" t="s">
        <v>225</v>
      </c>
      <c r="V8" s="173"/>
    </row>
    <row r="9" spans="6:22" ht="21">
      <c r="F9" s="173"/>
      <c r="G9" s="192" t="s">
        <v>139</v>
      </c>
      <c r="H9" s="248" t="s">
        <v>194</v>
      </c>
      <c r="I9" s="194" t="s">
        <v>230</v>
      </c>
      <c r="J9" s="193"/>
      <c r="K9" s="194" t="s">
        <v>223</v>
      </c>
      <c r="L9" s="193"/>
      <c r="M9" s="194" t="s">
        <v>231</v>
      </c>
      <c r="N9" s="193"/>
      <c r="O9" s="194" t="s">
        <v>20</v>
      </c>
      <c r="P9" s="193"/>
      <c r="Q9" s="194" t="s">
        <v>193</v>
      </c>
      <c r="R9" s="193"/>
      <c r="S9" s="238">
        <v>43388</v>
      </c>
      <c r="T9" s="193"/>
      <c r="U9" s="242" t="s">
        <v>225</v>
      </c>
      <c r="V9" s="173"/>
    </row>
    <row r="10" spans="6:22" ht="18.75">
      <c r="F10" s="173"/>
      <c r="G10" s="192" t="s">
        <v>139</v>
      </c>
      <c r="H10" s="193"/>
      <c r="I10" s="194" t="s">
        <v>232</v>
      </c>
      <c r="J10" s="193"/>
      <c r="K10" s="194" t="s">
        <v>223</v>
      </c>
      <c r="L10" s="193"/>
      <c r="M10" s="194" t="s">
        <v>233</v>
      </c>
      <c r="N10" s="193"/>
      <c r="O10" s="194" t="s">
        <v>20</v>
      </c>
      <c r="P10" s="193"/>
      <c r="Q10" s="194" t="s">
        <v>193</v>
      </c>
      <c r="R10" s="193"/>
      <c r="S10" s="238">
        <v>43388</v>
      </c>
      <c r="T10" s="193"/>
      <c r="U10" s="242" t="s">
        <v>225</v>
      </c>
      <c r="V10" s="173"/>
    </row>
    <row r="11" spans="6:22" ht="18.75">
      <c r="F11" s="173"/>
      <c r="G11" s="192" t="s">
        <v>139</v>
      </c>
      <c r="H11" s="193"/>
      <c r="I11" s="194" t="s">
        <v>234</v>
      </c>
      <c r="J11" s="193"/>
      <c r="K11" s="194" t="s">
        <v>223</v>
      </c>
      <c r="L11" s="193"/>
      <c r="M11" s="194" t="s">
        <v>235</v>
      </c>
      <c r="N11" s="193"/>
      <c r="O11" s="194" t="s">
        <v>20</v>
      </c>
      <c r="P11" s="193"/>
      <c r="Q11" s="194" t="s">
        <v>189</v>
      </c>
      <c r="R11" s="193"/>
      <c r="S11" s="238">
        <v>43388</v>
      </c>
      <c r="T11" s="193"/>
      <c r="U11" s="242" t="s">
        <v>225</v>
      </c>
      <c r="V11" s="173"/>
    </row>
    <row r="12" spans="6:22" ht="18.75">
      <c r="F12" s="173"/>
      <c r="G12" s="192" t="s">
        <v>139</v>
      </c>
      <c r="H12" s="193"/>
      <c r="I12" s="194" t="s">
        <v>236</v>
      </c>
      <c r="J12" s="193"/>
      <c r="K12" s="194" t="s">
        <v>223</v>
      </c>
      <c r="L12" s="193"/>
      <c r="M12" s="194" t="s">
        <v>237</v>
      </c>
      <c r="N12" s="193"/>
      <c r="O12" s="194" t="s">
        <v>20</v>
      </c>
      <c r="P12" s="193"/>
      <c r="Q12" s="194" t="s">
        <v>193</v>
      </c>
      <c r="R12" s="193"/>
      <c r="S12" s="238">
        <v>43388</v>
      </c>
      <c r="T12" s="193"/>
      <c r="U12" s="242" t="s">
        <v>225</v>
      </c>
      <c r="V12" s="173"/>
    </row>
    <row r="13" spans="6:22" ht="18.75">
      <c r="F13" s="173"/>
      <c r="G13" s="192" t="s">
        <v>139</v>
      </c>
      <c r="H13" s="193"/>
      <c r="I13" s="194" t="s">
        <v>238</v>
      </c>
      <c r="J13" s="193"/>
      <c r="K13" s="194" t="s">
        <v>223</v>
      </c>
      <c r="L13" s="193"/>
      <c r="M13" s="194" t="s">
        <v>239</v>
      </c>
      <c r="N13" s="193"/>
      <c r="O13" s="194" t="s">
        <v>20</v>
      </c>
      <c r="P13" s="193"/>
      <c r="Q13" s="194" t="s">
        <v>193</v>
      </c>
      <c r="R13" s="193"/>
      <c r="S13" s="238">
        <v>43388</v>
      </c>
      <c r="T13" s="193"/>
      <c r="U13" s="242" t="s">
        <v>225</v>
      </c>
      <c r="V13" s="173"/>
    </row>
    <row r="14" spans="6:22" ht="18.75">
      <c r="F14" s="173"/>
      <c r="G14" s="192" t="s">
        <v>139</v>
      </c>
      <c r="H14" s="193"/>
      <c r="I14" s="194" t="s">
        <v>240</v>
      </c>
      <c r="J14" s="193"/>
      <c r="K14" s="194"/>
      <c r="L14" s="193"/>
      <c r="M14" s="194" t="s">
        <v>241</v>
      </c>
      <c r="N14" s="193"/>
      <c r="O14" s="194" t="s">
        <v>20</v>
      </c>
      <c r="P14" s="193"/>
      <c r="Q14" s="194" t="s">
        <v>189</v>
      </c>
      <c r="R14" s="193"/>
      <c r="S14" s="238">
        <v>43388</v>
      </c>
      <c r="T14" s="193"/>
      <c r="U14" s="242" t="s">
        <v>225</v>
      </c>
      <c r="V14" s="173"/>
    </row>
    <row r="15" spans="6:22" ht="18.75">
      <c r="F15" s="173"/>
      <c r="G15" s="192" t="s">
        <v>138</v>
      </c>
      <c r="H15" s="193"/>
      <c r="I15" s="194" t="s">
        <v>244</v>
      </c>
      <c r="J15" s="193"/>
      <c r="K15" s="194"/>
      <c r="L15" s="193"/>
      <c r="M15" s="194" t="s">
        <v>245</v>
      </c>
      <c r="N15" s="193"/>
      <c r="O15" s="194" t="s">
        <v>221</v>
      </c>
      <c r="P15" s="193"/>
      <c r="Q15" s="194" t="s">
        <v>189</v>
      </c>
      <c r="R15" s="193"/>
      <c r="S15" s="238">
        <v>43388</v>
      </c>
      <c r="T15" s="193"/>
      <c r="U15" s="242" t="s">
        <v>225</v>
      </c>
      <c r="V15" s="173"/>
    </row>
    <row r="16" spans="6:22" ht="18.75">
      <c r="F16" s="173"/>
      <c r="G16" s="192"/>
      <c r="H16" s="193"/>
      <c r="I16" s="194"/>
      <c r="J16" s="193"/>
      <c r="K16" s="194"/>
      <c r="L16" s="193"/>
      <c r="M16" s="194"/>
      <c r="N16" s="193"/>
      <c r="O16" s="194"/>
      <c r="P16" s="193"/>
      <c r="Q16" s="194"/>
      <c r="R16" s="193"/>
      <c r="S16" s="238"/>
      <c r="T16" s="193"/>
      <c r="U16" s="242"/>
      <c r="V16" s="173"/>
    </row>
    <row r="17" spans="6:22" ht="18.75">
      <c r="F17" s="173"/>
      <c r="G17" s="192"/>
      <c r="H17" s="193"/>
      <c r="I17" s="194"/>
      <c r="J17" s="193"/>
      <c r="K17" s="194"/>
      <c r="L17" s="193"/>
      <c r="M17" s="194"/>
      <c r="N17" s="193"/>
      <c r="O17" s="194"/>
      <c r="P17" s="193"/>
      <c r="Q17" s="194"/>
      <c r="R17" s="193"/>
      <c r="S17" s="194"/>
      <c r="T17" s="193"/>
      <c r="U17" s="242" t="str">
        <f>IF(S17&lt;PainelTIME!$B$4,"",IF(S17&lt;PainelTIME!$B$5,PainelTIME!$B$3,IF('TIME SCRUM'!S17&lt;PainelTIME!$C$5,PainelTIME!$C$3,IF('TIME SCRUM'!S17&lt;PainelTIME!$D$5,PainelTIME!$D$3,IF('TIME SCRUM'!S17&lt;PainelTIME!$E$5,PainelTIME!$E$3,IF('TIME SCRUM'!S17&lt;PainelTIME!$F$5,PainelTIME!$F$3,IF('TIME SCRUM'!S17&lt;PainelTIME!$G$5,PainelTIME!$G$3,IF('TIME SCRUM'!S17&lt;PainelTIME!$H$5,PainelTIME!$H$3,IF('TIME SCRUM'!S17&lt;PainelTIME!$I$5,PainelTIME!$I$3,IF('TIME SCRUM'!S17&lt;PainelTIME!$J$5,PainelTIME!$J$3,IF('TIME SCRUM'!S17&lt;PainelTIME!$K$5,PainelTIME!$K$3)))))))))))</f>
        <v/>
      </c>
      <c r="V17" s="173"/>
    </row>
    <row r="18" spans="6:22" ht="18.75">
      <c r="F18" s="173"/>
      <c r="G18" s="192"/>
      <c r="H18" s="193"/>
      <c r="I18" s="194"/>
      <c r="J18" s="193"/>
      <c r="K18" s="194"/>
      <c r="L18" s="193"/>
      <c r="M18" s="194"/>
      <c r="N18" s="193"/>
      <c r="O18" s="194"/>
      <c r="P18" s="193"/>
      <c r="Q18" s="194"/>
      <c r="R18" s="193"/>
      <c r="S18" s="194"/>
      <c r="T18" s="193"/>
      <c r="U18" s="242" t="str">
        <f>IF(S18&lt;PainelTIME!$B$4,"",IF(S18&lt;PainelTIME!$B$5,PainelTIME!$B$3,IF('TIME SCRUM'!S18&lt;PainelTIME!$C$5,PainelTIME!$C$3,IF('TIME SCRUM'!S18&lt;PainelTIME!$D$5,PainelTIME!$D$3,IF('TIME SCRUM'!S18&lt;PainelTIME!$E$5,PainelTIME!$E$3,IF('TIME SCRUM'!S18&lt;PainelTIME!$F$5,PainelTIME!$F$3,IF('TIME SCRUM'!S18&lt;PainelTIME!$G$5,PainelTIME!$G$3,IF('TIME SCRUM'!S18&lt;PainelTIME!$H$5,PainelTIME!$H$3,IF('TIME SCRUM'!S18&lt;PainelTIME!$I$5,PainelTIME!$I$3,IF('TIME SCRUM'!S18&lt;PainelTIME!$J$5,PainelTIME!$J$3,IF('TIME SCRUM'!S18&lt;PainelTIME!$K$5,PainelTIME!$K$3)))))))))))</f>
        <v/>
      </c>
      <c r="V18" s="173"/>
    </row>
    <row r="19" spans="6:22" ht="18.75">
      <c r="F19" s="173"/>
      <c r="G19" s="192"/>
      <c r="H19" s="193"/>
      <c r="I19" s="194"/>
      <c r="J19" s="193"/>
      <c r="K19" s="194"/>
      <c r="L19" s="193"/>
      <c r="M19" s="194"/>
      <c r="N19" s="193"/>
      <c r="O19" s="194"/>
      <c r="P19" s="193"/>
      <c r="Q19" s="194"/>
      <c r="R19" s="193"/>
      <c r="S19" s="194"/>
      <c r="T19" s="193"/>
      <c r="U19" s="242" t="str">
        <f>IF(S19&lt;PainelTIME!$B$4,"",IF(S19&lt;PainelTIME!$B$5,PainelTIME!$B$3,IF('TIME SCRUM'!S19&lt;PainelTIME!$C$5,PainelTIME!$C$3,IF('TIME SCRUM'!S19&lt;PainelTIME!$D$5,PainelTIME!$D$3,IF('TIME SCRUM'!S19&lt;PainelTIME!$E$5,PainelTIME!$E$3,IF('TIME SCRUM'!S19&lt;PainelTIME!$F$5,PainelTIME!$F$3,IF('TIME SCRUM'!S19&lt;PainelTIME!$G$5,PainelTIME!$G$3,IF('TIME SCRUM'!S19&lt;PainelTIME!$H$5,PainelTIME!$H$3,IF('TIME SCRUM'!S19&lt;PainelTIME!$I$5,PainelTIME!$I$3,IF('TIME SCRUM'!S19&lt;PainelTIME!$J$5,PainelTIME!$J$3,IF('TIME SCRUM'!S19&lt;PainelTIME!$K$5,PainelTIME!$K$3)))))))))))</f>
        <v/>
      </c>
      <c r="V19" s="173"/>
    </row>
    <row r="20" spans="6:22" ht="18.75">
      <c r="F20" s="173"/>
      <c r="G20" s="192"/>
      <c r="H20" s="193"/>
      <c r="I20" s="194"/>
      <c r="J20" s="193"/>
      <c r="K20" s="194"/>
      <c r="L20" s="193"/>
      <c r="M20" s="194"/>
      <c r="N20" s="193"/>
      <c r="O20" s="194"/>
      <c r="P20" s="193"/>
      <c r="Q20" s="194"/>
      <c r="R20" s="193"/>
      <c r="S20" s="194"/>
      <c r="T20" s="193"/>
      <c r="U20" s="242" t="str">
        <f>IF(S20&lt;PainelTIME!$B$4,"",IF(S20&lt;PainelTIME!$B$5,PainelTIME!$B$3,IF('TIME SCRUM'!S20&lt;PainelTIME!$C$5,PainelTIME!$C$3,IF('TIME SCRUM'!S20&lt;PainelTIME!$D$5,PainelTIME!$D$3,IF('TIME SCRUM'!S20&lt;PainelTIME!$E$5,PainelTIME!$E$3,IF('TIME SCRUM'!S20&lt;PainelTIME!$F$5,PainelTIME!$F$3,IF('TIME SCRUM'!S20&lt;PainelTIME!$G$5,PainelTIME!$G$3,IF('TIME SCRUM'!S20&lt;PainelTIME!$H$5,PainelTIME!$H$3,IF('TIME SCRUM'!S20&lt;PainelTIME!$I$5,PainelTIME!$I$3,IF('TIME SCRUM'!S20&lt;PainelTIME!$J$5,PainelTIME!$J$3,IF('TIME SCRUM'!S20&lt;PainelTIME!$K$5,PainelTIME!$K$3)))))))))))</f>
        <v/>
      </c>
      <c r="V20" s="173"/>
    </row>
    <row r="21" spans="6:22" ht="18.75">
      <c r="F21" s="173"/>
      <c r="G21" s="192"/>
      <c r="H21" s="193"/>
      <c r="I21" s="194"/>
      <c r="J21" s="193"/>
      <c r="K21" s="194"/>
      <c r="L21" s="193"/>
      <c r="M21" s="194"/>
      <c r="N21" s="193"/>
      <c r="O21" s="194"/>
      <c r="P21" s="193"/>
      <c r="Q21" s="194"/>
      <c r="R21" s="193"/>
      <c r="S21" s="194"/>
      <c r="T21" s="193"/>
      <c r="U21" s="242" t="str">
        <f>IF(S21&lt;PainelTIME!$B$4,"",IF(S21&lt;PainelTIME!$B$5,PainelTIME!$B$3,IF('TIME SCRUM'!S21&lt;PainelTIME!$C$5,PainelTIME!$C$3,IF('TIME SCRUM'!S21&lt;PainelTIME!$D$5,PainelTIME!$D$3,IF('TIME SCRUM'!S21&lt;PainelTIME!$E$5,PainelTIME!$E$3,IF('TIME SCRUM'!S21&lt;PainelTIME!$F$5,PainelTIME!$F$3,IF('TIME SCRUM'!S21&lt;PainelTIME!$G$5,PainelTIME!$G$3,IF('TIME SCRUM'!S21&lt;PainelTIME!$H$5,PainelTIME!$H$3,IF('TIME SCRUM'!S21&lt;PainelTIME!$I$5,PainelTIME!$I$3,IF('TIME SCRUM'!S21&lt;PainelTIME!$J$5,PainelTIME!$J$3,IF('TIME SCRUM'!S21&lt;PainelTIME!$K$5,PainelTIME!$K$3)))))))))))</f>
        <v/>
      </c>
      <c r="V21" s="173"/>
    </row>
    <row r="22" spans="6:22" ht="18.75">
      <c r="F22" s="173"/>
      <c r="G22" s="192"/>
      <c r="H22" s="193"/>
      <c r="I22" s="194"/>
      <c r="J22" s="193"/>
      <c r="K22" s="194"/>
      <c r="L22" s="193"/>
      <c r="M22" s="194"/>
      <c r="N22" s="193"/>
      <c r="O22" s="194"/>
      <c r="P22" s="193"/>
      <c r="Q22" s="194"/>
      <c r="R22" s="193"/>
      <c r="S22" s="194"/>
      <c r="T22" s="193"/>
      <c r="U22" s="242" t="str">
        <f>IF(S22&lt;PainelTIME!$B$4,"",IF(S22&lt;PainelTIME!$B$5,PainelTIME!$B$3,IF('TIME SCRUM'!S22&lt;PainelTIME!$C$5,PainelTIME!$C$3,IF('TIME SCRUM'!S22&lt;PainelTIME!$D$5,PainelTIME!$D$3,IF('TIME SCRUM'!S22&lt;PainelTIME!$E$5,PainelTIME!$E$3,IF('TIME SCRUM'!S22&lt;PainelTIME!$F$5,PainelTIME!$F$3,IF('TIME SCRUM'!S22&lt;PainelTIME!$G$5,PainelTIME!$G$3,IF('TIME SCRUM'!S22&lt;PainelTIME!$H$5,PainelTIME!$H$3,IF('TIME SCRUM'!S22&lt;PainelTIME!$I$5,PainelTIME!$I$3,IF('TIME SCRUM'!S22&lt;PainelTIME!$J$5,PainelTIME!$J$3,IF('TIME SCRUM'!S22&lt;PainelTIME!$K$5,PainelTIME!$K$3)))))))))))</f>
        <v/>
      </c>
      <c r="V22" s="173"/>
    </row>
    <row r="23" spans="6:22" ht="18.75">
      <c r="F23" s="173"/>
      <c r="G23" s="192"/>
      <c r="H23" s="193"/>
      <c r="I23" s="194"/>
      <c r="J23" s="193"/>
      <c r="K23" s="194"/>
      <c r="L23" s="193"/>
      <c r="M23" s="194"/>
      <c r="N23" s="193"/>
      <c r="O23" s="194"/>
      <c r="P23" s="193"/>
      <c r="Q23" s="194"/>
      <c r="R23" s="193"/>
      <c r="S23" s="194"/>
      <c r="T23" s="193"/>
      <c r="U23" s="242" t="str">
        <f>IF(S23&lt;PainelTIME!$B$4,"",IF(S23&lt;PainelTIME!$B$5,PainelTIME!$B$3,IF('TIME SCRUM'!S23&lt;PainelTIME!$C$5,PainelTIME!$C$3,IF('TIME SCRUM'!S23&lt;PainelTIME!$D$5,PainelTIME!$D$3,IF('TIME SCRUM'!S23&lt;PainelTIME!$E$5,PainelTIME!$E$3,IF('TIME SCRUM'!S23&lt;PainelTIME!$F$5,PainelTIME!$F$3,IF('TIME SCRUM'!S23&lt;PainelTIME!$G$5,PainelTIME!$G$3,IF('TIME SCRUM'!S23&lt;PainelTIME!$H$5,PainelTIME!$H$3,IF('TIME SCRUM'!S23&lt;PainelTIME!$I$5,PainelTIME!$I$3,IF('TIME SCRUM'!S23&lt;PainelTIME!$J$5,PainelTIME!$J$3,IF('TIME SCRUM'!S23&lt;PainelTIME!$K$5,PainelTIME!$K$3)))))))))))</f>
        <v/>
      </c>
      <c r="V23" s="173"/>
    </row>
    <row r="24" spans="6:22" ht="18.75">
      <c r="F24" s="173"/>
      <c r="G24" s="192"/>
      <c r="H24" s="193"/>
      <c r="I24" s="194"/>
      <c r="J24" s="193"/>
      <c r="K24" s="194"/>
      <c r="L24" s="193"/>
      <c r="M24" s="194"/>
      <c r="N24" s="193"/>
      <c r="O24" s="194"/>
      <c r="P24" s="193"/>
      <c r="Q24" s="194"/>
      <c r="R24" s="193"/>
      <c r="S24" s="194"/>
      <c r="T24" s="193"/>
      <c r="U24" s="242" t="str">
        <f>IF(S24&lt;PainelTIME!$B$4,"",IF(S24&lt;PainelTIME!$B$5,PainelTIME!$B$3,IF('TIME SCRUM'!S24&lt;PainelTIME!$C$5,PainelTIME!$C$3,IF('TIME SCRUM'!S24&lt;PainelTIME!$D$5,PainelTIME!$D$3,IF('TIME SCRUM'!S24&lt;PainelTIME!$E$5,PainelTIME!$E$3,IF('TIME SCRUM'!S24&lt;PainelTIME!$F$5,PainelTIME!$F$3,IF('TIME SCRUM'!S24&lt;PainelTIME!$G$5,PainelTIME!$G$3,IF('TIME SCRUM'!S24&lt;PainelTIME!$H$5,PainelTIME!$H$3,IF('TIME SCRUM'!S24&lt;PainelTIME!$I$5,PainelTIME!$I$3,IF('TIME SCRUM'!S24&lt;PainelTIME!$J$5,PainelTIME!$J$3,IF('TIME SCRUM'!S24&lt;PainelTIME!$K$5,PainelTIME!$K$3)))))))))))</f>
        <v/>
      </c>
      <c r="V24" s="173"/>
    </row>
    <row r="25" spans="6:22" ht="18.75">
      <c r="F25" s="173"/>
      <c r="G25" s="192"/>
      <c r="H25" s="193"/>
      <c r="I25" s="194"/>
      <c r="J25" s="193"/>
      <c r="K25" s="194"/>
      <c r="L25" s="193"/>
      <c r="M25" s="194"/>
      <c r="N25" s="193"/>
      <c r="O25" s="194"/>
      <c r="P25" s="193"/>
      <c r="Q25" s="194"/>
      <c r="R25" s="193"/>
      <c r="S25" s="194"/>
      <c r="T25" s="193"/>
      <c r="U25" s="242" t="str">
        <f>IF(S25&lt;PainelTIME!$B$4,"",IF(S25&lt;PainelTIME!$B$5,PainelTIME!$B$3,IF('TIME SCRUM'!S25&lt;PainelTIME!$C$5,PainelTIME!$C$3,IF('TIME SCRUM'!S25&lt;PainelTIME!$D$5,PainelTIME!$D$3,IF('TIME SCRUM'!S25&lt;PainelTIME!$E$5,PainelTIME!$E$3,IF('TIME SCRUM'!S25&lt;PainelTIME!$F$5,PainelTIME!$F$3,IF('TIME SCRUM'!S25&lt;PainelTIME!$G$5,PainelTIME!$G$3,IF('TIME SCRUM'!S25&lt;PainelTIME!$H$5,PainelTIME!$H$3,IF('TIME SCRUM'!S25&lt;PainelTIME!$I$5,PainelTIME!$I$3,IF('TIME SCRUM'!S25&lt;PainelTIME!$J$5,PainelTIME!$J$3,IF('TIME SCRUM'!S25&lt;PainelTIME!$K$5,PainelTIME!$K$3)))))))))))</f>
        <v/>
      </c>
      <c r="V25" s="173"/>
    </row>
    <row r="26" spans="6:22" ht="18.75">
      <c r="F26" s="173"/>
      <c r="G26" s="192"/>
      <c r="H26" s="193"/>
      <c r="I26" s="194"/>
      <c r="J26" s="193"/>
      <c r="K26" s="194"/>
      <c r="L26" s="193"/>
      <c r="M26" s="194"/>
      <c r="N26" s="193"/>
      <c r="O26" s="194"/>
      <c r="P26" s="193"/>
      <c r="Q26" s="194"/>
      <c r="R26" s="193"/>
      <c r="S26" s="194"/>
      <c r="T26" s="193"/>
      <c r="U26" s="242" t="str">
        <f>IF(S26&lt;PainelTIME!$B$4,"",IF(S26&lt;PainelTIME!$B$5,PainelTIME!$B$3,IF('TIME SCRUM'!S26&lt;PainelTIME!$C$5,PainelTIME!$C$3,IF('TIME SCRUM'!S26&lt;PainelTIME!$D$5,PainelTIME!$D$3,IF('TIME SCRUM'!S26&lt;PainelTIME!$E$5,PainelTIME!$E$3,IF('TIME SCRUM'!S26&lt;PainelTIME!$F$5,PainelTIME!$F$3,IF('TIME SCRUM'!S26&lt;PainelTIME!$G$5,PainelTIME!$G$3,IF('TIME SCRUM'!S26&lt;PainelTIME!$H$5,PainelTIME!$H$3,IF('TIME SCRUM'!S26&lt;PainelTIME!$I$5,PainelTIME!$I$3,IF('TIME SCRUM'!S26&lt;PainelTIME!$J$5,PainelTIME!$J$3,IF('TIME SCRUM'!S26&lt;PainelTIME!$K$5,PainelTIME!$K$3)))))))))))</f>
        <v/>
      </c>
      <c r="V26" s="173"/>
    </row>
    <row r="27" spans="6:22" ht="18.75">
      <c r="F27" s="173"/>
      <c r="G27" s="192"/>
      <c r="H27" s="193"/>
      <c r="I27" s="194"/>
      <c r="J27" s="193"/>
      <c r="K27" s="194"/>
      <c r="L27" s="193"/>
      <c r="M27" s="194"/>
      <c r="N27" s="193"/>
      <c r="O27" s="194"/>
      <c r="P27" s="193"/>
      <c r="Q27" s="194"/>
      <c r="R27" s="193"/>
      <c r="S27" s="194"/>
      <c r="T27" s="193"/>
      <c r="U27" s="242" t="str">
        <f>IF(S27&lt;PainelTIME!$B$4,"",IF(S27&lt;PainelTIME!$B$5,PainelTIME!$B$3,IF('TIME SCRUM'!S27&lt;PainelTIME!$C$5,PainelTIME!$C$3,IF('TIME SCRUM'!S27&lt;PainelTIME!$D$5,PainelTIME!$D$3,IF('TIME SCRUM'!S27&lt;PainelTIME!$E$5,PainelTIME!$E$3,IF('TIME SCRUM'!S27&lt;PainelTIME!$F$5,PainelTIME!$F$3,IF('TIME SCRUM'!S27&lt;PainelTIME!$G$5,PainelTIME!$G$3,IF('TIME SCRUM'!S27&lt;PainelTIME!$H$5,PainelTIME!$H$3,IF('TIME SCRUM'!S27&lt;PainelTIME!$I$5,PainelTIME!$I$3,IF('TIME SCRUM'!S27&lt;PainelTIME!$J$5,PainelTIME!$J$3,IF('TIME SCRUM'!S27&lt;PainelTIME!$K$5,PainelTIME!$K$3)))))))))))</f>
        <v/>
      </c>
      <c r="V27" s="173"/>
    </row>
    <row r="28" spans="6:22" ht="18.75">
      <c r="F28" s="173"/>
      <c r="G28" s="192"/>
      <c r="H28" s="193"/>
      <c r="I28" s="194"/>
      <c r="J28" s="193"/>
      <c r="K28" s="194"/>
      <c r="L28" s="193"/>
      <c r="M28" s="194"/>
      <c r="N28" s="193"/>
      <c r="O28" s="194"/>
      <c r="P28" s="193"/>
      <c r="Q28" s="194"/>
      <c r="R28" s="193"/>
      <c r="S28" s="194"/>
      <c r="T28" s="193"/>
      <c r="U28" s="242" t="str">
        <f>IF(S28&lt;PainelTIME!$B$4,"",IF(S28&lt;PainelTIME!$B$5,PainelTIME!$B$3,IF('TIME SCRUM'!S28&lt;PainelTIME!$C$5,PainelTIME!$C$3,IF('TIME SCRUM'!S28&lt;PainelTIME!$D$5,PainelTIME!$D$3,IF('TIME SCRUM'!S28&lt;PainelTIME!$E$5,PainelTIME!$E$3,IF('TIME SCRUM'!S28&lt;PainelTIME!$F$5,PainelTIME!$F$3,IF('TIME SCRUM'!S28&lt;PainelTIME!$G$5,PainelTIME!$G$3,IF('TIME SCRUM'!S28&lt;PainelTIME!$H$5,PainelTIME!$H$3,IF('TIME SCRUM'!S28&lt;PainelTIME!$I$5,PainelTIME!$I$3,IF('TIME SCRUM'!S28&lt;PainelTIME!$J$5,PainelTIME!$J$3,IF('TIME SCRUM'!S28&lt;PainelTIME!$K$5,PainelTIME!$K$3)))))))))))</f>
        <v/>
      </c>
      <c r="V28" s="173"/>
    </row>
    <row r="29" spans="6:22" ht="18.75">
      <c r="F29" s="173"/>
      <c r="G29" s="192"/>
      <c r="H29" s="193"/>
      <c r="I29" s="194"/>
      <c r="J29" s="193"/>
      <c r="K29" s="194"/>
      <c r="L29" s="193"/>
      <c r="M29" s="194"/>
      <c r="N29" s="193"/>
      <c r="O29" s="194"/>
      <c r="P29" s="193"/>
      <c r="Q29" s="194"/>
      <c r="R29" s="193"/>
      <c r="S29" s="194"/>
      <c r="T29" s="193"/>
      <c r="U29" s="242" t="str">
        <f>IF(S29&lt;PainelTIME!$B$4,"",IF(S29&lt;PainelTIME!$B$5,PainelTIME!$B$3,IF('TIME SCRUM'!S29&lt;PainelTIME!$C$5,PainelTIME!$C$3,IF('TIME SCRUM'!S29&lt;PainelTIME!$D$5,PainelTIME!$D$3,IF('TIME SCRUM'!S29&lt;PainelTIME!$E$5,PainelTIME!$E$3,IF('TIME SCRUM'!S29&lt;PainelTIME!$F$5,PainelTIME!$F$3,IF('TIME SCRUM'!S29&lt;PainelTIME!$G$5,PainelTIME!$G$3,IF('TIME SCRUM'!S29&lt;PainelTIME!$H$5,PainelTIME!$H$3,IF('TIME SCRUM'!S29&lt;PainelTIME!$I$5,PainelTIME!$I$3,IF('TIME SCRUM'!S29&lt;PainelTIME!$J$5,PainelTIME!$J$3,IF('TIME SCRUM'!S29&lt;PainelTIME!$K$5,PainelTIME!$K$3)))))))))))</f>
        <v/>
      </c>
      <c r="V29" s="173"/>
    </row>
    <row r="30" spans="6:22" ht="18.75">
      <c r="F30" s="173"/>
      <c r="G30" s="192"/>
      <c r="H30" s="193"/>
      <c r="I30" s="194"/>
      <c r="J30" s="193"/>
      <c r="K30" s="194"/>
      <c r="L30" s="193"/>
      <c r="M30" s="194"/>
      <c r="N30" s="193"/>
      <c r="O30" s="194"/>
      <c r="P30" s="193"/>
      <c r="Q30" s="194"/>
      <c r="R30" s="193"/>
      <c r="S30" s="194"/>
      <c r="T30" s="193"/>
      <c r="U30" s="242" t="str">
        <f>IF(S30&lt;PainelTIME!$B$4,"",IF(S30&lt;PainelTIME!$B$5,PainelTIME!$B$3,IF('TIME SCRUM'!S30&lt;PainelTIME!$C$5,PainelTIME!$C$3,IF('TIME SCRUM'!S30&lt;PainelTIME!$D$5,PainelTIME!$D$3,IF('TIME SCRUM'!S30&lt;PainelTIME!$E$5,PainelTIME!$E$3,IF('TIME SCRUM'!S30&lt;PainelTIME!$F$5,PainelTIME!$F$3,IF('TIME SCRUM'!S30&lt;PainelTIME!$G$5,PainelTIME!$G$3,IF('TIME SCRUM'!S30&lt;PainelTIME!$H$5,PainelTIME!$H$3,IF('TIME SCRUM'!S30&lt;PainelTIME!$I$5,PainelTIME!$I$3,IF('TIME SCRUM'!S30&lt;PainelTIME!$J$5,PainelTIME!$J$3,IF('TIME SCRUM'!S30&lt;PainelTIME!$K$5,PainelTIME!$K$3)))))))))))</f>
        <v/>
      </c>
      <c r="V30" s="173"/>
    </row>
    <row r="31" spans="6:22" ht="18.75">
      <c r="F31" s="173"/>
      <c r="G31" s="192"/>
      <c r="H31" s="193"/>
      <c r="I31" s="194"/>
      <c r="J31" s="193"/>
      <c r="K31" s="194"/>
      <c r="L31" s="193"/>
      <c r="M31" s="194"/>
      <c r="N31" s="193"/>
      <c r="O31" s="194"/>
      <c r="P31" s="193"/>
      <c r="Q31" s="194"/>
      <c r="R31" s="193"/>
      <c r="S31" s="194"/>
      <c r="T31" s="193"/>
      <c r="U31" s="242" t="str">
        <f>IF(S31&lt;PainelTIME!$B$4,"",IF(S31&lt;PainelTIME!$B$5,PainelTIME!$B$3,IF('TIME SCRUM'!S31&lt;PainelTIME!$C$5,PainelTIME!$C$3,IF('TIME SCRUM'!S31&lt;PainelTIME!$D$5,PainelTIME!$D$3,IF('TIME SCRUM'!S31&lt;PainelTIME!$E$5,PainelTIME!$E$3,IF('TIME SCRUM'!S31&lt;PainelTIME!$F$5,PainelTIME!$F$3,IF('TIME SCRUM'!S31&lt;PainelTIME!$G$5,PainelTIME!$G$3,IF('TIME SCRUM'!S31&lt;PainelTIME!$H$5,PainelTIME!$H$3,IF('TIME SCRUM'!S31&lt;PainelTIME!$I$5,PainelTIME!$I$3,IF('TIME SCRUM'!S31&lt;PainelTIME!$J$5,PainelTIME!$J$3,IF('TIME SCRUM'!S31&lt;PainelTIME!$K$5,PainelTIME!$K$3)))))))))))</f>
        <v/>
      </c>
      <c r="V31" s="173"/>
    </row>
    <row r="32" spans="6:22" ht="18.75">
      <c r="F32" s="173"/>
      <c r="G32" s="192"/>
      <c r="H32" s="193"/>
      <c r="I32" s="194"/>
      <c r="J32" s="193"/>
      <c r="K32" s="194"/>
      <c r="L32" s="193"/>
      <c r="M32" s="194"/>
      <c r="N32" s="193"/>
      <c r="O32" s="194"/>
      <c r="P32" s="193"/>
      <c r="Q32" s="194"/>
      <c r="R32" s="193"/>
      <c r="S32" s="194"/>
      <c r="T32" s="193"/>
      <c r="U32" s="242" t="str">
        <f>IF(S32&lt;PainelTIME!$B$4,"",IF(S32&lt;PainelTIME!$B$5,PainelTIME!$B$3,IF('TIME SCRUM'!S32&lt;PainelTIME!$C$5,PainelTIME!$C$3,IF('TIME SCRUM'!S32&lt;PainelTIME!$D$5,PainelTIME!$D$3,IF('TIME SCRUM'!S32&lt;PainelTIME!$E$5,PainelTIME!$E$3,IF('TIME SCRUM'!S32&lt;PainelTIME!$F$5,PainelTIME!$F$3,IF('TIME SCRUM'!S32&lt;PainelTIME!$G$5,PainelTIME!$G$3,IF('TIME SCRUM'!S32&lt;PainelTIME!$H$5,PainelTIME!$H$3,IF('TIME SCRUM'!S32&lt;PainelTIME!$I$5,PainelTIME!$I$3,IF('TIME SCRUM'!S32&lt;PainelTIME!$J$5,PainelTIME!$J$3,IF('TIME SCRUM'!S32&lt;PainelTIME!$K$5,PainelTIME!$K$3)))))))))))</f>
        <v/>
      </c>
      <c r="V32" s="173"/>
    </row>
    <row r="33" spans="6:22" ht="18.75">
      <c r="F33" s="173"/>
      <c r="G33" s="192"/>
      <c r="H33" s="193"/>
      <c r="I33" s="194"/>
      <c r="J33" s="193"/>
      <c r="K33" s="194"/>
      <c r="L33" s="193"/>
      <c r="M33" s="194"/>
      <c r="N33" s="193"/>
      <c r="O33" s="194"/>
      <c r="P33" s="193"/>
      <c r="Q33" s="194"/>
      <c r="R33" s="193"/>
      <c r="S33" s="194"/>
      <c r="T33" s="193"/>
      <c r="U33" s="242" t="str">
        <f>IF(S33&lt;PainelTIME!$B$4,"",IF(S33&lt;PainelTIME!$B$5,PainelTIME!$B$3,IF('TIME SCRUM'!S33&lt;PainelTIME!$C$5,PainelTIME!$C$3,IF('TIME SCRUM'!S33&lt;PainelTIME!$D$5,PainelTIME!$D$3,IF('TIME SCRUM'!S33&lt;PainelTIME!$E$5,PainelTIME!$E$3,IF('TIME SCRUM'!S33&lt;PainelTIME!$F$5,PainelTIME!$F$3,IF('TIME SCRUM'!S33&lt;PainelTIME!$G$5,PainelTIME!$G$3,IF('TIME SCRUM'!S33&lt;PainelTIME!$H$5,PainelTIME!$H$3,IF('TIME SCRUM'!S33&lt;PainelTIME!$I$5,PainelTIME!$I$3,IF('TIME SCRUM'!S33&lt;PainelTIME!$J$5,PainelTIME!$J$3,IF('TIME SCRUM'!S33&lt;PainelTIME!$K$5,PainelTIME!$K$3)))))))))))</f>
        <v/>
      </c>
      <c r="V33" s="173"/>
    </row>
    <row r="34" spans="6:22" ht="18.75">
      <c r="F34" s="173"/>
      <c r="G34" s="192"/>
      <c r="H34" s="193"/>
      <c r="I34" s="194"/>
      <c r="J34" s="193"/>
      <c r="K34" s="194"/>
      <c r="L34" s="193"/>
      <c r="M34" s="194"/>
      <c r="N34" s="193"/>
      <c r="O34" s="194"/>
      <c r="P34" s="193"/>
      <c r="Q34" s="194"/>
      <c r="R34" s="193"/>
      <c r="S34" s="194"/>
      <c r="T34" s="193"/>
      <c r="U34" s="242" t="str">
        <f>IF(S34&lt;PainelTIME!$B$4,"",IF(S34&lt;PainelTIME!$B$5,PainelTIME!$B$3,IF('TIME SCRUM'!S34&lt;PainelTIME!$C$5,PainelTIME!$C$3,IF('TIME SCRUM'!S34&lt;PainelTIME!$D$5,PainelTIME!$D$3,IF('TIME SCRUM'!S34&lt;PainelTIME!$E$5,PainelTIME!$E$3,IF('TIME SCRUM'!S34&lt;PainelTIME!$F$5,PainelTIME!$F$3,IF('TIME SCRUM'!S34&lt;PainelTIME!$G$5,PainelTIME!$G$3,IF('TIME SCRUM'!S34&lt;PainelTIME!$H$5,PainelTIME!$H$3,IF('TIME SCRUM'!S34&lt;PainelTIME!$I$5,PainelTIME!$I$3,IF('TIME SCRUM'!S34&lt;PainelTIME!$J$5,PainelTIME!$J$3,IF('TIME SCRUM'!S34&lt;PainelTIME!$K$5,PainelTIME!$K$3)))))))))))</f>
        <v/>
      </c>
      <c r="V34" s="173"/>
    </row>
    <row r="35" spans="6:22" ht="18.75">
      <c r="F35" s="173"/>
      <c r="G35" s="192"/>
      <c r="H35" s="193"/>
      <c r="I35" s="194"/>
      <c r="J35" s="193"/>
      <c r="K35" s="194"/>
      <c r="L35" s="193"/>
      <c r="M35" s="194"/>
      <c r="N35" s="193"/>
      <c r="O35" s="194"/>
      <c r="P35" s="193"/>
      <c r="Q35" s="194"/>
      <c r="R35" s="193"/>
      <c r="S35" s="194"/>
      <c r="T35" s="193"/>
      <c r="U35" s="242" t="str">
        <f>IF(S35&lt;PainelTIME!$B$4,"",IF(S35&lt;PainelTIME!$B$5,PainelTIME!$B$3,IF('TIME SCRUM'!S35&lt;PainelTIME!$C$5,PainelTIME!$C$3,IF('TIME SCRUM'!S35&lt;PainelTIME!$D$5,PainelTIME!$D$3,IF('TIME SCRUM'!S35&lt;PainelTIME!$E$5,PainelTIME!$E$3,IF('TIME SCRUM'!S35&lt;PainelTIME!$F$5,PainelTIME!$F$3,IF('TIME SCRUM'!S35&lt;PainelTIME!$G$5,PainelTIME!$G$3,IF('TIME SCRUM'!S35&lt;PainelTIME!$H$5,PainelTIME!$H$3,IF('TIME SCRUM'!S35&lt;PainelTIME!$I$5,PainelTIME!$I$3,IF('TIME SCRUM'!S35&lt;PainelTIME!$J$5,PainelTIME!$J$3,IF('TIME SCRUM'!S35&lt;PainelTIME!$K$5,PainelTIME!$K$3)))))))))))</f>
        <v/>
      </c>
      <c r="V35" s="173"/>
    </row>
    <row r="36" spans="6:22" ht="18.75">
      <c r="F36" s="173"/>
      <c r="G36" s="192"/>
      <c r="H36" s="193"/>
      <c r="I36" s="194"/>
      <c r="J36" s="193"/>
      <c r="K36" s="194"/>
      <c r="L36" s="193"/>
      <c r="M36" s="194"/>
      <c r="N36" s="193"/>
      <c r="O36" s="194"/>
      <c r="P36" s="193"/>
      <c r="Q36" s="194"/>
      <c r="R36" s="193"/>
      <c r="S36" s="194"/>
      <c r="T36" s="193"/>
      <c r="U36" s="242" t="str">
        <f>IF(S36&lt;PainelTIME!$B$4,"",IF(S36&lt;PainelTIME!$B$5,PainelTIME!$B$3,IF('TIME SCRUM'!S36&lt;PainelTIME!$C$5,PainelTIME!$C$3,IF('TIME SCRUM'!S36&lt;PainelTIME!$D$5,PainelTIME!$D$3,IF('TIME SCRUM'!S36&lt;PainelTIME!$E$5,PainelTIME!$E$3,IF('TIME SCRUM'!S36&lt;PainelTIME!$F$5,PainelTIME!$F$3,IF('TIME SCRUM'!S36&lt;PainelTIME!$G$5,PainelTIME!$G$3,IF('TIME SCRUM'!S36&lt;PainelTIME!$H$5,PainelTIME!$H$3,IF('TIME SCRUM'!S36&lt;PainelTIME!$I$5,PainelTIME!$I$3,IF('TIME SCRUM'!S36&lt;PainelTIME!$J$5,PainelTIME!$J$3,IF('TIME SCRUM'!S36&lt;PainelTIME!$K$5,PainelTIME!$K$3)))))))))))</f>
        <v/>
      </c>
      <c r="V36" s="173"/>
    </row>
    <row r="37" spans="6:22" ht="18.75">
      <c r="F37" s="173"/>
      <c r="G37" s="192"/>
      <c r="H37" s="193"/>
      <c r="I37" s="194"/>
      <c r="J37" s="193"/>
      <c r="K37" s="194"/>
      <c r="L37" s="193"/>
      <c r="M37" s="194"/>
      <c r="N37" s="193"/>
      <c r="O37" s="194"/>
      <c r="P37" s="193"/>
      <c r="Q37" s="194"/>
      <c r="R37" s="193"/>
      <c r="S37" s="194"/>
      <c r="T37" s="193"/>
      <c r="U37" s="242" t="str">
        <f>IF(S37&lt;PainelTIME!$B$4,"",IF(S37&lt;PainelTIME!$B$5,PainelTIME!$B$3,IF('TIME SCRUM'!S37&lt;PainelTIME!$C$5,PainelTIME!$C$3,IF('TIME SCRUM'!S37&lt;PainelTIME!$D$5,PainelTIME!$D$3,IF('TIME SCRUM'!S37&lt;PainelTIME!$E$5,PainelTIME!$E$3,IF('TIME SCRUM'!S37&lt;PainelTIME!$F$5,PainelTIME!$F$3,IF('TIME SCRUM'!S37&lt;PainelTIME!$G$5,PainelTIME!$G$3,IF('TIME SCRUM'!S37&lt;PainelTIME!$H$5,PainelTIME!$H$3,IF('TIME SCRUM'!S37&lt;PainelTIME!$I$5,PainelTIME!$I$3,IF('TIME SCRUM'!S37&lt;PainelTIME!$J$5,PainelTIME!$J$3,IF('TIME SCRUM'!S37&lt;PainelTIME!$K$5,PainelTIME!$K$3)))))))))))</f>
        <v/>
      </c>
      <c r="V37" s="173"/>
    </row>
    <row r="38" spans="6:22" ht="18.75">
      <c r="F38" s="173"/>
      <c r="G38" s="192"/>
      <c r="H38" s="193"/>
      <c r="I38" s="194"/>
      <c r="J38" s="193"/>
      <c r="K38" s="194"/>
      <c r="L38" s="193"/>
      <c r="M38" s="194"/>
      <c r="N38" s="193"/>
      <c r="O38" s="194"/>
      <c r="P38" s="193"/>
      <c r="Q38" s="194"/>
      <c r="R38" s="193"/>
      <c r="S38" s="194"/>
      <c r="T38" s="193"/>
      <c r="U38" s="242" t="str">
        <f>IF(S38&lt;PainelTIME!$B$4,"",IF(S38&lt;PainelTIME!$B$5,PainelTIME!$B$3,IF('TIME SCRUM'!S38&lt;PainelTIME!$C$5,PainelTIME!$C$3,IF('TIME SCRUM'!S38&lt;PainelTIME!$D$5,PainelTIME!$D$3,IF('TIME SCRUM'!S38&lt;PainelTIME!$E$5,PainelTIME!$E$3,IF('TIME SCRUM'!S38&lt;PainelTIME!$F$5,PainelTIME!$F$3,IF('TIME SCRUM'!S38&lt;PainelTIME!$G$5,PainelTIME!$G$3,IF('TIME SCRUM'!S38&lt;PainelTIME!$H$5,PainelTIME!$H$3,IF('TIME SCRUM'!S38&lt;PainelTIME!$I$5,PainelTIME!$I$3,IF('TIME SCRUM'!S38&lt;PainelTIME!$J$5,PainelTIME!$J$3,IF('TIME SCRUM'!S38&lt;PainelTIME!$K$5,PainelTIME!$K$3)))))))))))</f>
        <v/>
      </c>
      <c r="V38" s="173"/>
    </row>
    <row r="39" spans="6:22" ht="18.75">
      <c r="F39" s="173"/>
      <c r="G39" s="192"/>
      <c r="H39" s="193"/>
      <c r="I39" s="194"/>
      <c r="J39" s="193"/>
      <c r="K39" s="194"/>
      <c r="L39" s="193"/>
      <c r="M39" s="194"/>
      <c r="N39" s="193"/>
      <c r="O39" s="194"/>
      <c r="P39" s="193"/>
      <c r="Q39" s="194"/>
      <c r="R39" s="193"/>
      <c r="S39" s="194"/>
      <c r="T39" s="193"/>
      <c r="U39" s="242" t="str">
        <f>IF(S39&lt;PainelTIME!$B$4,"",IF(S39&lt;PainelTIME!$B$5,PainelTIME!$B$3,IF('TIME SCRUM'!S39&lt;PainelTIME!$C$5,PainelTIME!$C$3,IF('TIME SCRUM'!S39&lt;PainelTIME!$D$5,PainelTIME!$D$3,IF('TIME SCRUM'!S39&lt;PainelTIME!$E$5,PainelTIME!$E$3,IF('TIME SCRUM'!S39&lt;PainelTIME!$F$5,PainelTIME!$F$3,IF('TIME SCRUM'!S39&lt;PainelTIME!$G$5,PainelTIME!$G$3,IF('TIME SCRUM'!S39&lt;PainelTIME!$H$5,PainelTIME!$H$3,IF('TIME SCRUM'!S39&lt;PainelTIME!$I$5,PainelTIME!$I$3,IF('TIME SCRUM'!S39&lt;PainelTIME!$J$5,PainelTIME!$J$3,IF('TIME SCRUM'!S39&lt;PainelTIME!$K$5,PainelTIME!$K$3)))))))))))</f>
        <v/>
      </c>
      <c r="V39" s="173"/>
    </row>
    <row r="40" spans="6:22" ht="18.75">
      <c r="F40" s="173"/>
      <c r="G40" s="192"/>
      <c r="H40" s="193"/>
      <c r="I40" s="194"/>
      <c r="J40" s="193"/>
      <c r="K40" s="194"/>
      <c r="L40" s="193"/>
      <c r="M40" s="194"/>
      <c r="N40" s="193"/>
      <c r="O40" s="194"/>
      <c r="P40" s="193"/>
      <c r="Q40" s="194"/>
      <c r="R40" s="193"/>
      <c r="S40" s="194"/>
      <c r="T40" s="193"/>
      <c r="U40" s="242" t="str">
        <f>IF(S40&lt;PainelTIME!$B$4,"",IF(S40&lt;PainelTIME!$B$5,PainelTIME!$B$3,IF('TIME SCRUM'!S40&lt;PainelTIME!$C$5,PainelTIME!$C$3,IF('TIME SCRUM'!S40&lt;PainelTIME!$D$5,PainelTIME!$D$3,IF('TIME SCRUM'!S40&lt;PainelTIME!$E$5,PainelTIME!$E$3,IF('TIME SCRUM'!S40&lt;PainelTIME!$F$5,PainelTIME!$F$3,IF('TIME SCRUM'!S40&lt;PainelTIME!$G$5,PainelTIME!$G$3,IF('TIME SCRUM'!S40&lt;PainelTIME!$H$5,PainelTIME!$H$3,IF('TIME SCRUM'!S40&lt;PainelTIME!$I$5,PainelTIME!$I$3,IF('TIME SCRUM'!S40&lt;PainelTIME!$J$5,PainelTIME!$J$3,IF('TIME SCRUM'!S40&lt;PainelTIME!$K$5,PainelTIME!$K$3)))))))))))</f>
        <v/>
      </c>
      <c r="V40" s="173"/>
    </row>
    <row r="41" spans="6:22" ht="18.75">
      <c r="F41" s="173"/>
      <c r="G41" s="192"/>
      <c r="H41" s="193"/>
      <c r="I41" s="194"/>
      <c r="J41" s="193"/>
      <c r="K41" s="194"/>
      <c r="L41" s="193"/>
      <c r="M41" s="194"/>
      <c r="N41" s="193"/>
      <c r="O41" s="194"/>
      <c r="P41" s="193"/>
      <c r="Q41" s="194"/>
      <c r="R41" s="193"/>
      <c r="S41" s="194"/>
      <c r="T41" s="193"/>
      <c r="U41" s="242" t="str">
        <f>IF(S41&lt;PainelTIME!$B$4,"",IF(S41&lt;PainelTIME!$B$5,PainelTIME!$B$3,IF('TIME SCRUM'!S41&lt;PainelTIME!$C$5,PainelTIME!$C$3,IF('TIME SCRUM'!S41&lt;PainelTIME!$D$5,PainelTIME!$D$3,IF('TIME SCRUM'!S41&lt;PainelTIME!$E$5,PainelTIME!$E$3,IF('TIME SCRUM'!S41&lt;PainelTIME!$F$5,PainelTIME!$F$3,IF('TIME SCRUM'!S41&lt;PainelTIME!$G$5,PainelTIME!$G$3,IF('TIME SCRUM'!S41&lt;PainelTIME!$H$5,PainelTIME!$H$3,IF('TIME SCRUM'!S41&lt;PainelTIME!$I$5,PainelTIME!$I$3,IF('TIME SCRUM'!S41&lt;PainelTIME!$J$5,PainelTIME!$J$3,IF('TIME SCRUM'!S41&lt;PainelTIME!$K$5,PainelTIME!$K$3)))))))))))</f>
        <v/>
      </c>
      <c r="V41" s="173"/>
    </row>
    <row r="42" spans="6:22" ht="18.75">
      <c r="F42" s="173"/>
      <c r="G42" s="192"/>
      <c r="H42" s="193"/>
      <c r="I42" s="194"/>
      <c r="J42" s="193"/>
      <c r="K42" s="194"/>
      <c r="L42" s="193"/>
      <c r="M42" s="194"/>
      <c r="N42" s="193"/>
      <c r="O42" s="194"/>
      <c r="P42" s="193"/>
      <c r="Q42" s="194"/>
      <c r="R42" s="193"/>
      <c r="S42" s="194"/>
      <c r="T42" s="193"/>
      <c r="U42" s="242" t="str">
        <f>IF(S42&lt;PainelTIME!$B$4,"",IF(S42&lt;PainelTIME!$B$5,PainelTIME!$B$3,IF('TIME SCRUM'!S42&lt;PainelTIME!$C$5,PainelTIME!$C$3,IF('TIME SCRUM'!S42&lt;PainelTIME!$D$5,PainelTIME!$D$3,IF('TIME SCRUM'!S42&lt;PainelTIME!$E$5,PainelTIME!$E$3,IF('TIME SCRUM'!S42&lt;PainelTIME!$F$5,PainelTIME!$F$3,IF('TIME SCRUM'!S42&lt;PainelTIME!$G$5,PainelTIME!$G$3,IF('TIME SCRUM'!S42&lt;PainelTIME!$H$5,PainelTIME!$H$3,IF('TIME SCRUM'!S42&lt;PainelTIME!$I$5,PainelTIME!$I$3,IF('TIME SCRUM'!S42&lt;PainelTIME!$J$5,PainelTIME!$J$3,IF('TIME SCRUM'!S42&lt;PainelTIME!$K$5,PainelTIME!$K$3)))))))))))</f>
        <v/>
      </c>
      <c r="V42" s="173"/>
    </row>
    <row r="43" spans="6:22" ht="18.75">
      <c r="F43" s="173"/>
      <c r="G43" s="192"/>
      <c r="H43" s="193"/>
      <c r="I43" s="194"/>
      <c r="J43" s="193"/>
      <c r="K43" s="194"/>
      <c r="L43" s="193"/>
      <c r="M43" s="194"/>
      <c r="N43" s="193"/>
      <c r="O43" s="194"/>
      <c r="P43" s="193"/>
      <c r="Q43" s="194"/>
      <c r="R43" s="193"/>
      <c r="S43" s="194"/>
      <c r="T43" s="193"/>
      <c r="U43" s="242" t="str">
        <f>IF(S43&lt;PainelTIME!$B$4,"",IF(S43&lt;PainelTIME!$B$5,PainelTIME!$B$3,IF('TIME SCRUM'!S43&lt;PainelTIME!$C$5,PainelTIME!$C$3,IF('TIME SCRUM'!S43&lt;PainelTIME!$D$5,PainelTIME!$D$3,IF('TIME SCRUM'!S43&lt;PainelTIME!$E$5,PainelTIME!$E$3,IF('TIME SCRUM'!S43&lt;PainelTIME!$F$5,PainelTIME!$F$3,IF('TIME SCRUM'!S43&lt;PainelTIME!$G$5,PainelTIME!$G$3,IF('TIME SCRUM'!S43&lt;PainelTIME!$H$5,PainelTIME!$H$3,IF('TIME SCRUM'!S43&lt;PainelTIME!$I$5,PainelTIME!$I$3,IF('TIME SCRUM'!S43&lt;PainelTIME!$J$5,PainelTIME!$J$3,IF('TIME SCRUM'!S43&lt;PainelTIME!$K$5,PainelTIME!$K$3)))))))))))</f>
        <v/>
      </c>
      <c r="V43" s="173"/>
    </row>
    <row r="44" spans="6:22" ht="18.75">
      <c r="F44" s="173"/>
      <c r="G44" s="192"/>
      <c r="H44" s="193"/>
      <c r="I44" s="194"/>
      <c r="J44" s="193"/>
      <c r="K44" s="194"/>
      <c r="L44" s="193"/>
      <c r="M44" s="194"/>
      <c r="N44" s="193"/>
      <c r="O44" s="194"/>
      <c r="P44" s="193"/>
      <c r="Q44" s="194"/>
      <c r="R44" s="193"/>
      <c r="S44" s="194"/>
      <c r="T44" s="193"/>
      <c r="U44" s="242" t="str">
        <f>IF(S44&lt;PainelTIME!$B$4,"",IF(S44&lt;PainelTIME!$B$5,PainelTIME!$B$3,IF('TIME SCRUM'!S44&lt;PainelTIME!$C$5,PainelTIME!$C$3,IF('TIME SCRUM'!S44&lt;PainelTIME!$D$5,PainelTIME!$D$3,IF('TIME SCRUM'!S44&lt;PainelTIME!$E$5,PainelTIME!$E$3,IF('TIME SCRUM'!S44&lt;PainelTIME!$F$5,PainelTIME!$F$3,IF('TIME SCRUM'!S44&lt;PainelTIME!$G$5,PainelTIME!$G$3,IF('TIME SCRUM'!S44&lt;PainelTIME!$H$5,PainelTIME!$H$3,IF('TIME SCRUM'!S44&lt;PainelTIME!$I$5,PainelTIME!$I$3,IF('TIME SCRUM'!S44&lt;PainelTIME!$J$5,PainelTIME!$J$3,IF('TIME SCRUM'!S44&lt;PainelTIME!$K$5,PainelTIME!$K$3)))))))))))</f>
        <v/>
      </c>
      <c r="V44" s="173"/>
    </row>
    <row r="45" spans="6:22">
      <c r="F45" s="173"/>
      <c r="G45" s="195"/>
      <c r="H45" s="173"/>
      <c r="I45" s="196"/>
      <c r="J45" s="173"/>
      <c r="K45" s="196"/>
      <c r="L45" s="173"/>
      <c r="M45" s="196"/>
      <c r="N45" s="173"/>
      <c r="O45" s="196"/>
      <c r="P45" s="173"/>
      <c r="Q45" s="196"/>
      <c r="R45" s="173"/>
      <c r="S45" s="196"/>
      <c r="T45" s="196"/>
      <c r="U45" s="196"/>
      <c r="V45" s="196"/>
    </row>
  </sheetData>
  <autoFilter ref="G3:U44"/>
  <mergeCells count="9">
    <mergeCell ref="U3:U4"/>
    <mergeCell ref="G1:S1"/>
    <mergeCell ref="I3:I4"/>
    <mergeCell ref="G3:G4"/>
    <mergeCell ref="S3:S4"/>
    <mergeCell ref="Q3:Q4"/>
    <mergeCell ref="O3:O4"/>
    <mergeCell ref="M3:M4"/>
    <mergeCell ref="K3:K4"/>
  </mergeCells>
  <pageMargins left="0.511811024" right="0.511811024" top="0.78740157499999996" bottom="0.78740157499999996" header="0.31496062000000002" footer="0.31496062000000002"/>
  <pageSetup paperSize="9"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14:formula1>
            <xm:f>LISTAS!$F$3:$F$5</xm:f>
          </x14:formula1>
          <xm:sqref>G17:G44</xm:sqref>
        </x14:dataValidation>
        <x14:dataValidation type="list" allowBlank="1" showInputMessage="1" showErrorMessage="1">
          <x14:formula1>
            <xm:f>LISTAS!$J$3:$J$8</xm:f>
          </x14:formula1>
          <xm:sqref>Q17:Q44</xm:sqref>
        </x14:dataValidation>
        <x14:dataValidation type="list" allowBlank="1" showInputMessage="1" showErrorMessage="1">
          <x14:formula1>
            <xm:f>LISTAS!$G$3:$G$8</xm:f>
          </x14:formula1>
          <xm:sqref>O17:O44</xm:sqref>
        </x14:dataValidation>
        <x14:dataValidation type="list" allowBlank="1" showInputMessage="1" showErrorMessage="1">
          <x14:formula1>
            <xm:f>LISTAS!#REF!</xm:f>
          </x14:formula1>
          <xm:sqref>O15 O5:O14 O16</xm:sqref>
        </x14:dataValidation>
        <x14:dataValidation type="list" allowBlank="1" showInputMessage="1" showErrorMessage="1">
          <x14:formula1>
            <xm:f>LISTAS!#REF!</xm:f>
          </x14:formula1>
          <xm:sqref>Q15 Q5:Q14 Q16</xm:sqref>
        </x14:dataValidation>
        <x14:dataValidation type="list" allowBlank="1" showInputMessage="1" showErrorMessage="1">
          <x14:formula1>
            <xm:f>LISTAS!#REF!</xm:f>
          </x14:formula1>
          <xm:sqref>G15 G5:G14 G16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1"/>
  <dimension ref="A1:U34"/>
  <sheetViews>
    <sheetView topLeftCell="G1" workbookViewId="0">
      <selection activeCell="J13" sqref="J13"/>
    </sheetView>
  </sheetViews>
  <sheetFormatPr defaultColWidth="9.140625" defaultRowHeight="15"/>
  <cols>
    <col min="1" max="1" width="4.42578125" style="37" customWidth="1"/>
    <col min="2" max="2" width="9.140625" style="37"/>
    <col min="3" max="3" width="1.28515625" style="37" customWidth="1"/>
    <col min="4" max="4" width="18.28515625" style="37" bestFit="1" customWidth="1"/>
    <col min="5" max="5" width="1.28515625" style="37" customWidth="1"/>
    <col min="6" max="6" width="19.42578125" style="37" bestFit="1" customWidth="1"/>
    <col min="7" max="7" width="1.5703125" style="37" customWidth="1"/>
    <col min="8" max="8" width="10.7109375" style="37" bestFit="1" customWidth="1"/>
    <col min="9" max="9" width="0.28515625" style="37" customWidth="1"/>
    <col min="10" max="10" width="45.140625" style="37" customWidth="1"/>
    <col min="11" max="11" width="0.5703125" style="37" customWidth="1"/>
    <col min="12" max="12" width="13.140625" style="37" customWidth="1"/>
    <col min="13" max="13" width="1.5703125" style="37" customWidth="1"/>
    <col min="14" max="14" width="47" style="37" customWidth="1"/>
    <col min="15" max="15" width="1.42578125" style="37" customWidth="1"/>
    <col min="16" max="16" width="41" style="37" customWidth="1"/>
    <col min="17" max="17" width="0.28515625" style="37" customWidth="1"/>
    <col min="18" max="18" width="10.7109375" style="37" bestFit="1" customWidth="1"/>
    <col min="19" max="19" width="0.42578125" style="37" customWidth="1"/>
    <col min="20" max="20" width="10.7109375" style="37" customWidth="1"/>
    <col min="21" max="21" width="5" style="37" customWidth="1"/>
    <col min="22" max="16384" width="9.140625" style="37"/>
  </cols>
  <sheetData>
    <row r="1" spans="1:21" ht="61.5">
      <c r="A1" s="304" t="s">
        <v>174</v>
      </c>
      <c r="B1" s="304"/>
      <c r="C1" s="304"/>
      <c r="D1" s="304"/>
      <c r="E1" s="304"/>
      <c r="F1" s="304"/>
      <c r="G1" s="304"/>
      <c r="H1" s="304"/>
      <c r="I1" s="304"/>
      <c r="J1" s="304"/>
      <c r="K1" s="304"/>
      <c r="L1" s="304"/>
      <c r="M1" s="304"/>
      <c r="N1" s="304"/>
      <c r="O1" s="304"/>
      <c r="P1" s="304"/>
      <c r="Q1" s="304"/>
      <c r="R1" s="304"/>
      <c r="S1" s="304"/>
      <c r="T1" s="304"/>
      <c r="U1" s="304"/>
    </row>
    <row r="2" spans="1:21" ht="15.75" thickBot="1">
      <c r="A2" s="173"/>
      <c r="B2" s="173"/>
      <c r="C2" s="173"/>
      <c r="D2" s="173"/>
      <c r="E2" s="173"/>
      <c r="F2" s="173"/>
      <c r="G2" s="173"/>
      <c r="H2" s="173"/>
      <c r="I2" s="173"/>
      <c r="J2" s="173"/>
      <c r="K2" s="173"/>
      <c r="L2" s="173"/>
      <c r="M2" s="173"/>
      <c r="N2" s="173"/>
      <c r="O2" s="173"/>
      <c r="P2" s="173"/>
      <c r="Q2" s="173"/>
      <c r="R2" s="173"/>
      <c r="S2" s="173"/>
      <c r="T2" s="173"/>
      <c r="U2" s="173"/>
    </row>
    <row r="3" spans="1:21" ht="21">
      <c r="A3" s="173"/>
      <c r="B3" s="309" t="s">
        <v>14</v>
      </c>
      <c r="C3" s="184"/>
      <c r="D3" s="311" t="s">
        <v>143</v>
      </c>
      <c r="E3" s="184"/>
      <c r="F3" s="313" t="s">
        <v>158</v>
      </c>
      <c r="G3" s="184"/>
      <c r="H3" s="314" t="s">
        <v>144</v>
      </c>
      <c r="I3" s="185"/>
      <c r="J3" s="314" t="s">
        <v>66</v>
      </c>
      <c r="K3" s="184"/>
      <c r="L3" s="314" t="s">
        <v>14</v>
      </c>
      <c r="M3" s="184"/>
      <c r="N3" s="316" t="s">
        <v>186</v>
      </c>
      <c r="O3" s="199"/>
      <c r="P3" s="305" t="s">
        <v>146</v>
      </c>
      <c r="Q3" s="184"/>
      <c r="R3" s="307" t="s">
        <v>144</v>
      </c>
      <c r="S3" s="252"/>
      <c r="T3" s="307" t="s">
        <v>14</v>
      </c>
      <c r="U3" s="173"/>
    </row>
    <row r="4" spans="1:21" ht="21.75" thickBot="1">
      <c r="A4" s="173"/>
      <c r="B4" s="310"/>
      <c r="C4" s="186"/>
      <c r="D4" s="312"/>
      <c r="E4" s="186"/>
      <c r="F4" s="312"/>
      <c r="G4" s="186"/>
      <c r="H4" s="315"/>
      <c r="I4" s="187"/>
      <c r="J4" s="315"/>
      <c r="K4" s="186"/>
      <c r="L4" s="315"/>
      <c r="M4" s="186"/>
      <c r="N4" s="317"/>
      <c r="O4" s="200"/>
      <c r="P4" s="306"/>
      <c r="Q4" s="186"/>
      <c r="R4" s="308"/>
      <c r="S4" s="253"/>
      <c r="T4" s="308"/>
      <c r="U4" s="173"/>
    </row>
    <row r="5" spans="1:21">
      <c r="A5" s="173"/>
      <c r="B5" s="235" t="s">
        <v>92</v>
      </c>
      <c r="C5" s="188"/>
      <c r="D5" s="206" t="s">
        <v>152</v>
      </c>
      <c r="E5" s="207"/>
      <c r="F5" s="206" t="s">
        <v>25</v>
      </c>
      <c r="G5" s="207"/>
      <c r="H5" s="208"/>
      <c r="I5" s="207"/>
      <c r="J5" s="209"/>
      <c r="K5" s="249"/>
      <c r="L5" s="250" t="str">
        <f>IF(H5&lt;PainelTIME!$B$4,"",IF(H5&lt;=PainelTIME!$B$5,PainelTIME!$B$3,IF(H5&lt;=PainelTIME!$C$5,PainelTIME!$C$3,IF(H5&lt;=PainelTIME!$D$5,PainelTIME!$D$3,IF(H5&lt;=PainelTIME!$E$5,PainelTIME!$E$3,IF(H5&lt;=PainelTIME!$F$5,PainelTIME!$F$3,IF(H5&lt;=PainelTIME!$G$5,PainelTIME!$G$3,IF(H5&lt;=PainelTIME!$H$5,PainelTIME!$H$3,IF(H5&lt;=PainelTIME!$I$5,PainelTIME!$I$3,IF(H5&lt;=PainelTIME!$J$5,PainelTIME!$J$3,IF(H5&lt;=PainelTIME!$K$5,PainelTIME!$K$3)))))))))))</f>
        <v/>
      </c>
      <c r="M5" s="210"/>
      <c r="N5" s="211"/>
      <c r="O5" s="212"/>
      <c r="P5" s="213"/>
      <c r="Q5" s="207"/>
      <c r="R5" s="214"/>
      <c r="S5" s="215"/>
      <c r="T5" s="251" t="str">
        <f>IF(R5&lt;PainelTIME!$B$4,"",IF(R5&lt;=PainelTIME!$B$5,PainelTIME!$B$3,IF(R5&lt;=PainelTIME!$C$5,PainelTIME!$C$3,IF(R5&lt;=PainelTIME!$D$5,PainelTIME!$D$3,IF(R5&lt;=PainelTIME!$E$5,PainelTIME!$E$3,IF(R5&lt;=PainelTIME!$F$5,PainelTIME!$F$3,IF(R5&lt;=PainelTIME!$G$5,PainelTIME!$G$3,IF(R5&lt;=PainelTIME!$H$5,PainelTIME!$H$3,IF(R5&lt;=PainelTIME!$I$5,PainelTIME!$I$3,IF(R5&lt;=PainelTIME!$J$5,PainelTIME!$J$3,IF(R5&lt;=PainelTIME!$K$5,PainelTIME!$K$3)))))))))))</f>
        <v/>
      </c>
      <c r="U5" s="173"/>
    </row>
    <row r="6" spans="1:21">
      <c r="A6" s="173"/>
      <c r="B6" s="236"/>
      <c r="C6" s="189"/>
      <c r="D6" s="216"/>
      <c r="E6" s="217"/>
      <c r="F6" s="216"/>
      <c r="G6" s="217"/>
      <c r="H6" s="208"/>
      <c r="I6" s="217"/>
      <c r="J6" s="218"/>
      <c r="K6" s="219"/>
      <c r="L6" s="250" t="str">
        <f>IF(H6&lt;PainelTIME!$B$4,"",IF(H6&lt;=PainelTIME!$B$5,PainelTIME!$B$3,IF(H6&lt;=PainelTIME!$C$5,PainelTIME!$C$3,IF(H6&lt;=PainelTIME!$D$5,PainelTIME!$D$3,IF(H6&lt;=PainelTIME!$E$5,PainelTIME!$E$3,IF(H6&lt;=PainelTIME!$F$5,PainelTIME!$F$3,IF(H6&lt;=PainelTIME!$G$5,PainelTIME!$G$3,IF(H6&lt;=PainelTIME!$H$5,PainelTIME!$H$3,IF(H6&lt;=PainelTIME!$I$5,PainelTIME!$I$3,IF(H6&lt;=PainelTIME!$J$5,PainelTIME!$J$3,IF(H6&lt;=PainelTIME!$K$5,PainelTIME!$K$3)))))))))))</f>
        <v/>
      </c>
      <c r="M6" s="219"/>
      <c r="N6" s="220"/>
      <c r="O6" s="221"/>
      <c r="P6" s="222"/>
      <c r="Q6" s="217"/>
      <c r="R6" s="234"/>
      <c r="S6" s="217"/>
      <c r="T6" s="251" t="str">
        <f>IF(R6&lt;PainelTIME!$B$4,"",IF(R6&lt;=PainelTIME!$B$5,PainelTIME!$B$3,IF(R6&lt;=PainelTIME!$C$5,PainelTIME!$C$3,IF(R6&lt;=PainelTIME!$D$5,PainelTIME!$D$3,IF(R6&lt;=PainelTIME!$E$5,PainelTIME!$E$3,IF(R6&lt;=PainelTIME!$F$5,PainelTIME!$F$3,IF(R6&lt;=PainelTIME!$G$5,PainelTIME!$G$3,IF(R6&lt;=PainelTIME!$H$5,PainelTIME!$H$3,IF(R6&lt;=PainelTIME!$I$5,PainelTIME!$I$3,IF(R6&lt;=PainelTIME!$J$5,PainelTIME!$J$3,IF(R6&lt;=PainelTIME!$K$5,PainelTIME!$K$3)))))))))))</f>
        <v/>
      </c>
      <c r="U6" s="173"/>
    </row>
    <row r="7" spans="1:21">
      <c r="A7" s="173"/>
      <c r="B7" s="236"/>
      <c r="C7" s="189"/>
      <c r="D7" s="216"/>
      <c r="E7" s="217"/>
      <c r="F7" s="216"/>
      <c r="G7" s="217"/>
      <c r="H7" s="254"/>
      <c r="I7" s="217"/>
      <c r="J7" s="218"/>
      <c r="K7" s="219"/>
      <c r="L7" s="250" t="str">
        <f>IF(H7&lt;PainelTIME!$B$4,"",IF(H7&lt;=PainelTIME!$B$5,PainelTIME!$B$3,IF(H7&lt;=PainelTIME!$C$5,PainelTIME!$C$3,IF(H7&lt;=PainelTIME!$D$5,PainelTIME!$D$3,IF(H7&lt;=PainelTIME!$E$5,PainelTIME!$E$3,IF(H7&lt;=PainelTIME!$F$5,PainelTIME!$F$3,IF(H7&lt;=PainelTIME!$G$5,PainelTIME!$G$3,IF(H7&lt;=PainelTIME!$H$5,PainelTIME!$H$3,IF(H7&lt;=PainelTIME!$I$5,PainelTIME!$I$3,IF(H7&lt;=PainelTIME!$J$5,PainelTIME!$J$3,IF(H7&lt;=PainelTIME!$K$5,PainelTIME!$K$3)))))))))))</f>
        <v/>
      </c>
      <c r="M7" s="219"/>
      <c r="N7" s="220"/>
      <c r="O7" s="221"/>
      <c r="P7" s="222"/>
      <c r="Q7" s="217"/>
      <c r="R7" s="223"/>
      <c r="S7" s="217"/>
      <c r="T7" s="251" t="str">
        <f>IF(R7&lt;PainelTIME!$B$4,"",IF(R7&lt;=PainelTIME!$B$5,PainelTIME!$B$3,IF(R7&lt;=PainelTIME!$C$5,PainelTIME!$C$3,IF(R7&lt;=PainelTIME!$D$5,PainelTIME!$D$3,IF(R7&lt;=PainelTIME!$E$5,PainelTIME!$E$3,IF(R7&lt;=PainelTIME!$F$5,PainelTIME!$F$3,IF(R7&lt;=PainelTIME!$G$5,PainelTIME!$G$3,IF(R7&lt;=PainelTIME!$H$5,PainelTIME!$H$3,IF(R7&lt;=PainelTIME!$I$5,PainelTIME!$I$3,IF(R7&lt;=PainelTIME!$J$5,PainelTIME!$J$3,IF(R7&lt;=PainelTIME!$K$5,PainelTIME!$K$3)))))))))))</f>
        <v/>
      </c>
      <c r="U7" s="173"/>
    </row>
    <row r="8" spans="1:21">
      <c r="A8" s="173"/>
      <c r="B8" s="236"/>
      <c r="C8" s="189"/>
      <c r="D8" s="216"/>
      <c r="E8" s="217"/>
      <c r="F8" s="216"/>
      <c r="G8" s="217"/>
      <c r="H8" s="224"/>
      <c r="I8" s="217"/>
      <c r="J8" s="218"/>
      <c r="K8" s="219"/>
      <c r="L8" s="250" t="str">
        <f>IF(H8&lt;PainelTIME!$B$4,"",IF(H8&lt;=PainelTIME!$B$5,PainelTIME!$B$3,IF(H8&lt;=PainelTIME!$C$5,PainelTIME!$C$3,IF(H8&lt;=PainelTIME!$D$5,PainelTIME!$D$3,IF(H8&lt;=PainelTIME!$E$5,PainelTIME!$E$3,IF(H8&lt;=PainelTIME!$F$5,PainelTIME!$F$3,IF(H8&lt;=PainelTIME!$G$5,PainelTIME!$G$3,IF(H8&lt;=PainelTIME!$H$5,PainelTIME!$H$3,IF(H8&lt;=PainelTIME!$I$5,PainelTIME!$I$3,IF(H8&lt;=PainelTIME!$J$5,PainelTIME!$J$3,IF(H8&lt;=PainelTIME!$K$5,PainelTIME!$K$3)))))))))))</f>
        <v/>
      </c>
      <c r="M8" s="219"/>
      <c r="N8" s="220"/>
      <c r="O8" s="221"/>
      <c r="P8" s="222"/>
      <c r="Q8" s="217"/>
      <c r="R8" s="223"/>
      <c r="S8" s="217"/>
      <c r="T8" s="251" t="str">
        <f>IF(R8&lt;PainelTIME!$B$4,"",IF(R8&lt;=PainelTIME!$B$5,PainelTIME!$B$3,IF(R8&lt;=PainelTIME!$C$5,PainelTIME!$C$3,IF(R8&lt;=PainelTIME!$D$5,PainelTIME!$D$3,IF(R8&lt;=PainelTIME!$E$5,PainelTIME!$E$3,IF(R8&lt;=PainelTIME!$F$5,PainelTIME!$F$3,IF(R8&lt;=PainelTIME!$G$5,PainelTIME!$G$3,IF(R8&lt;=PainelTIME!$H$5,PainelTIME!$H$3,IF(R8&lt;=PainelTIME!$I$5,PainelTIME!$I$3,IF(R8&lt;=PainelTIME!$J$5,PainelTIME!$J$3,IF(R8&lt;=PainelTIME!$K$5,PainelTIME!$K$3)))))))))))</f>
        <v/>
      </c>
      <c r="U8" s="173"/>
    </row>
    <row r="9" spans="1:21">
      <c r="A9" s="173"/>
      <c r="B9" s="236"/>
      <c r="C9" s="189"/>
      <c r="D9" s="216"/>
      <c r="E9" s="217"/>
      <c r="F9" s="216"/>
      <c r="G9" s="217"/>
      <c r="H9" s="224"/>
      <c r="I9" s="217"/>
      <c r="J9" s="218"/>
      <c r="K9" s="219"/>
      <c r="L9" s="250" t="str">
        <f>IF(H9&lt;PainelTIME!$B$4,"",IF(H9&lt;=PainelTIME!$B$5,PainelTIME!$B$3,IF(H9&lt;=PainelTIME!$C$5,PainelTIME!$C$3,IF(H9&lt;=PainelTIME!$D$5,PainelTIME!$D$3,IF(H9&lt;=PainelTIME!$E$5,PainelTIME!$E$3,IF(H9&lt;=PainelTIME!$F$5,PainelTIME!$F$3,IF(H9&lt;=PainelTIME!$G$5,PainelTIME!$G$3,IF(H9&lt;=PainelTIME!$H$5,PainelTIME!$H$3,IF(H9&lt;=PainelTIME!$I$5,PainelTIME!$I$3,IF(H9&lt;=PainelTIME!$J$5,PainelTIME!$J$3,IF(H9&lt;=PainelTIME!$K$5,PainelTIME!$K$3)))))))))))</f>
        <v/>
      </c>
      <c r="M9" s="219"/>
      <c r="N9" s="220"/>
      <c r="O9" s="221"/>
      <c r="P9" s="222"/>
      <c r="Q9" s="217"/>
      <c r="R9" s="223"/>
      <c r="S9" s="217"/>
      <c r="T9" s="251" t="str">
        <f>IF(R9&lt;PainelTIME!$B$4,"",IF(R9&lt;=PainelTIME!$B$5,PainelTIME!$B$3,IF(R9&lt;=PainelTIME!$C$5,PainelTIME!$C$3,IF(R9&lt;=PainelTIME!$D$5,PainelTIME!$D$3,IF(R9&lt;=PainelTIME!$E$5,PainelTIME!$E$3,IF(R9&lt;=PainelTIME!$F$5,PainelTIME!$F$3,IF(R9&lt;=PainelTIME!$G$5,PainelTIME!$G$3,IF(R9&lt;=PainelTIME!$H$5,PainelTIME!$H$3,IF(R9&lt;=PainelTIME!$I$5,PainelTIME!$I$3,IF(R9&lt;=PainelTIME!$J$5,PainelTIME!$J$3,IF(R9&lt;=PainelTIME!$K$5,PainelTIME!$K$3)))))))))))</f>
        <v/>
      </c>
      <c r="U9" s="173"/>
    </row>
    <row r="10" spans="1:21">
      <c r="A10" s="173"/>
      <c r="B10" s="236"/>
      <c r="C10" s="189"/>
      <c r="D10" s="216"/>
      <c r="E10" s="217"/>
      <c r="F10" s="216"/>
      <c r="G10" s="217"/>
      <c r="H10" s="224"/>
      <c r="I10" s="217"/>
      <c r="J10" s="218"/>
      <c r="K10" s="219"/>
      <c r="L10" s="250" t="str">
        <f>IF(H10&lt;PainelTIME!$B$4,"",IF(H10&lt;=PainelTIME!$B$5,PainelTIME!$B$3,IF(H10&lt;=PainelTIME!$C$5,PainelTIME!$C$3,IF(H10&lt;=PainelTIME!$D$5,PainelTIME!$D$3,IF(H10&lt;=PainelTIME!$E$5,PainelTIME!$E$3,IF(H10&lt;=PainelTIME!$F$5,PainelTIME!$F$3,IF(H10&lt;=PainelTIME!$G$5,PainelTIME!$G$3,IF(H10&lt;=PainelTIME!$H$5,PainelTIME!$H$3,IF(H10&lt;=PainelTIME!$I$5,PainelTIME!$I$3,IF(H10&lt;=PainelTIME!$J$5,PainelTIME!$J$3,IF(H10&lt;=PainelTIME!$K$5,PainelTIME!$K$3)))))))))))</f>
        <v/>
      </c>
      <c r="M10" s="219"/>
      <c r="N10" s="220"/>
      <c r="O10" s="221"/>
      <c r="P10" s="222"/>
      <c r="Q10" s="217"/>
      <c r="R10" s="223"/>
      <c r="S10" s="217"/>
      <c r="T10" s="251" t="str">
        <f>IF(R10&lt;PainelTIME!$B$4,"",IF(R10&lt;=PainelTIME!$B$5,PainelTIME!$B$3,IF(R10&lt;=PainelTIME!$C$5,PainelTIME!$C$3,IF(R10&lt;=PainelTIME!$D$5,PainelTIME!$D$3,IF(R10&lt;=PainelTIME!$E$5,PainelTIME!$E$3,IF(R10&lt;=PainelTIME!$F$5,PainelTIME!$F$3,IF(R10&lt;=PainelTIME!$G$5,PainelTIME!$G$3,IF(R10&lt;=PainelTIME!$H$5,PainelTIME!$H$3,IF(R10&lt;=PainelTIME!$I$5,PainelTIME!$I$3,IF(R10&lt;=PainelTIME!$J$5,PainelTIME!$J$3,IF(R10&lt;=PainelTIME!$K$5,PainelTIME!$K$3)))))))))))</f>
        <v/>
      </c>
      <c r="U10" s="173"/>
    </row>
    <row r="11" spans="1:21">
      <c r="A11" s="173"/>
      <c r="B11" s="236"/>
      <c r="C11" s="189"/>
      <c r="D11" s="216"/>
      <c r="E11" s="217"/>
      <c r="F11" s="216"/>
      <c r="G11" s="217"/>
      <c r="H11" s="224"/>
      <c r="I11" s="217"/>
      <c r="J11" s="218"/>
      <c r="K11" s="219"/>
      <c r="L11" s="250" t="str">
        <f>IF(H11&lt;PainelTIME!$B$4,"",IF(H11&lt;=PainelTIME!$B$5,PainelTIME!$B$3,IF(H11&lt;=PainelTIME!$C$5,PainelTIME!$C$3,IF(H11&lt;=PainelTIME!$D$5,PainelTIME!$D$3,IF(H11&lt;=PainelTIME!$E$5,PainelTIME!$E$3,IF(H11&lt;=PainelTIME!$F$5,PainelTIME!$F$3,IF(H11&lt;=PainelTIME!$G$5,PainelTIME!$G$3,IF(H11&lt;=PainelTIME!$H$5,PainelTIME!$H$3,IF(H11&lt;=PainelTIME!$I$5,PainelTIME!$I$3,IF(H11&lt;=PainelTIME!$J$5,PainelTIME!$J$3,IF(H11&lt;=PainelTIME!$K$5,PainelTIME!$K$3)))))))))))</f>
        <v/>
      </c>
      <c r="M11" s="219"/>
      <c r="N11" s="220"/>
      <c r="O11" s="221"/>
      <c r="P11" s="222"/>
      <c r="Q11" s="217"/>
      <c r="R11" s="223"/>
      <c r="S11" s="217"/>
      <c r="T11" s="251" t="str">
        <f>IF(R11&lt;PainelTIME!$B$4,"",IF(R11&lt;=PainelTIME!$B$5,PainelTIME!$B$3,IF(R11&lt;=PainelTIME!$C$5,PainelTIME!$C$3,IF(R11&lt;=PainelTIME!$D$5,PainelTIME!$D$3,IF(R11&lt;=PainelTIME!$E$5,PainelTIME!$E$3,IF(R11&lt;=PainelTIME!$F$5,PainelTIME!$F$3,IF(R11&lt;=PainelTIME!$G$5,PainelTIME!$G$3,IF(R11&lt;=PainelTIME!$H$5,PainelTIME!$H$3,IF(R11&lt;=PainelTIME!$I$5,PainelTIME!$I$3,IF(R11&lt;=PainelTIME!$J$5,PainelTIME!$J$3,IF(R11&lt;=PainelTIME!$K$5,PainelTIME!$K$3)))))))))))</f>
        <v/>
      </c>
      <c r="U11" s="173"/>
    </row>
    <row r="12" spans="1:21">
      <c r="A12" s="173"/>
      <c r="B12" s="236"/>
      <c r="C12" s="189"/>
      <c r="D12" s="216"/>
      <c r="E12" s="217"/>
      <c r="F12" s="216"/>
      <c r="G12" s="217"/>
      <c r="H12" s="224"/>
      <c r="I12" s="217"/>
      <c r="J12" s="218"/>
      <c r="K12" s="219"/>
      <c r="L12" s="250" t="str">
        <f>IF(H12&lt;PainelTIME!$B$4,"",IF(H12&lt;=PainelTIME!$B$5,PainelTIME!$B$3,IF(H12&lt;=PainelTIME!$C$5,PainelTIME!$C$3,IF(H12&lt;=PainelTIME!$D$5,PainelTIME!$D$3,IF(H12&lt;=PainelTIME!$E$5,PainelTIME!$E$3,IF(H12&lt;=PainelTIME!$F$5,PainelTIME!$F$3,IF(H12&lt;=PainelTIME!$G$5,PainelTIME!$G$3,IF(H12&lt;=PainelTIME!$H$5,PainelTIME!$H$3,IF(H12&lt;=PainelTIME!$I$5,PainelTIME!$I$3,IF(H12&lt;=PainelTIME!$J$5,PainelTIME!$J$3,IF(H12&lt;=PainelTIME!$K$5,PainelTIME!$K$3)))))))))))</f>
        <v/>
      </c>
      <c r="M12" s="219"/>
      <c r="N12" s="220"/>
      <c r="O12" s="221"/>
      <c r="P12" s="222"/>
      <c r="Q12" s="217"/>
      <c r="R12" s="223"/>
      <c r="S12" s="217"/>
      <c r="T12" s="251" t="str">
        <f>IF(R12&lt;PainelTIME!$B$4,"",IF(R12&lt;=PainelTIME!$B$5,PainelTIME!$B$3,IF(R12&lt;=PainelTIME!$C$5,PainelTIME!$C$3,IF(R12&lt;=PainelTIME!$D$5,PainelTIME!$D$3,IF(R12&lt;=PainelTIME!$E$5,PainelTIME!$E$3,IF(R12&lt;=PainelTIME!$F$5,PainelTIME!$F$3,IF(R12&lt;=PainelTIME!$G$5,PainelTIME!$G$3,IF(R12&lt;=PainelTIME!$H$5,PainelTIME!$H$3,IF(R12&lt;=PainelTIME!$I$5,PainelTIME!$I$3,IF(R12&lt;=PainelTIME!$J$5,PainelTIME!$J$3,IF(R12&lt;=PainelTIME!$K$5,PainelTIME!$K$3)))))))))))</f>
        <v/>
      </c>
      <c r="U12" s="173"/>
    </row>
    <row r="13" spans="1:21">
      <c r="A13" s="173"/>
      <c r="B13" s="236"/>
      <c r="C13" s="189"/>
      <c r="D13" s="216"/>
      <c r="E13" s="217"/>
      <c r="F13" s="216"/>
      <c r="G13" s="217"/>
      <c r="H13" s="224"/>
      <c r="I13" s="217"/>
      <c r="J13" s="218"/>
      <c r="K13" s="219"/>
      <c r="L13" s="250" t="str">
        <f>IF(H13&lt;PainelTIME!$B$4,"",IF(H13&lt;=PainelTIME!$B$5,PainelTIME!$B$3,IF(H13&lt;=PainelTIME!$C$5,PainelTIME!$C$3,IF(H13&lt;=PainelTIME!$D$5,PainelTIME!$D$3,IF(H13&lt;=PainelTIME!$E$5,PainelTIME!$E$3,IF(H13&lt;=PainelTIME!$F$5,PainelTIME!$F$3,IF(H13&lt;=PainelTIME!$G$5,PainelTIME!$G$3,IF(H13&lt;=PainelTIME!$H$5,PainelTIME!$H$3,IF(H13&lt;=PainelTIME!$I$5,PainelTIME!$I$3,IF(H13&lt;=PainelTIME!$J$5,PainelTIME!$J$3,IF(H13&lt;=PainelTIME!$K$5,PainelTIME!$K$3)))))))))))</f>
        <v/>
      </c>
      <c r="M13" s="219"/>
      <c r="N13" s="220"/>
      <c r="O13" s="221"/>
      <c r="P13" s="222"/>
      <c r="Q13" s="217"/>
      <c r="R13" s="223"/>
      <c r="S13" s="217"/>
      <c r="T13" s="251" t="str">
        <f>IF(R13&lt;PainelTIME!$B$4,"",IF(R13&lt;=PainelTIME!$B$5,PainelTIME!$B$3,IF(R13&lt;=PainelTIME!$C$5,PainelTIME!$C$3,IF(R13&lt;=PainelTIME!$D$5,PainelTIME!$D$3,IF(R13&lt;=PainelTIME!$E$5,PainelTIME!$E$3,IF(R13&lt;=PainelTIME!$F$5,PainelTIME!$F$3,IF(R13&lt;=PainelTIME!$G$5,PainelTIME!$G$3,IF(R13&lt;=PainelTIME!$H$5,PainelTIME!$H$3,IF(R13&lt;=PainelTIME!$I$5,PainelTIME!$I$3,IF(R13&lt;=PainelTIME!$J$5,PainelTIME!$J$3,IF(R13&lt;=PainelTIME!$K$5,PainelTIME!$K$3)))))))))))</f>
        <v/>
      </c>
      <c r="U13" s="173"/>
    </row>
    <row r="14" spans="1:21">
      <c r="A14" s="173"/>
      <c r="B14" s="236"/>
      <c r="C14" s="189"/>
      <c r="D14" s="216"/>
      <c r="E14" s="217"/>
      <c r="F14" s="216"/>
      <c r="G14" s="217"/>
      <c r="H14" s="224"/>
      <c r="I14" s="217"/>
      <c r="J14" s="218"/>
      <c r="K14" s="219"/>
      <c r="L14" s="250" t="str">
        <f>IF(H14&lt;PainelTIME!$B$4,"",IF(H14&lt;=PainelTIME!$B$5,PainelTIME!$B$3,IF(H14&lt;=PainelTIME!$C$5,PainelTIME!$C$3,IF(H14&lt;=PainelTIME!$D$5,PainelTIME!$D$3,IF(H14&lt;=PainelTIME!$E$5,PainelTIME!$E$3,IF(H14&lt;=PainelTIME!$F$5,PainelTIME!$F$3,IF(H14&lt;=PainelTIME!$G$5,PainelTIME!$G$3,IF(H14&lt;=PainelTIME!$H$5,PainelTIME!$H$3,IF(H14&lt;=PainelTIME!$I$5,PainelTIME!$I$3,IF(H14&lt;=PainelTIME!$J$5,PainelTIME!$J$3,IF(H14&lt;=PainelTIME!$K$5,PainelTIME!$K$3)))))))))))</f>
        <v/>
      </c>
      <c r="M14" s="219"/>
      <c r="N14" s="220"/>
      <c r="O14" s="221"/>
      <c r="P14" s="222"/>
      <c r="Q14" s="217"/>
      <c r="R14" s="223"/>
      <c r="S14" s="217"/>
      <c r="T14" s="251" t="str">
        <f>IF(R14&lt;PainelTIME!$B$4,"",IF(R14&lt;=PainelTIME!$B$5,PainelTIME!$B$3,IF(R14&lt;=PainelTIME!$C$5,PainelTIME!$C$3,IF(R14&lt;=PainelTIME!$D$5,PainelTIME!$D$3,IF(R14&lt;=PainelTIME!$E$5,PainelTIME!$E$3,IF(R14&lt;=PainelTIME!$F$5,PainelTIME!$F$3,IF(R14&lt;=PainelTIME!$G$5,PainelTIME!$G$3,IF(R14&lt;=PainelTIME!$H$5,PainelTIME!$H$3,IF(R14&lt;=PainelTIME!$I$5,PainelTIME!$I$3,IF(R14&lt;=PainelTIME!$J$5,PainelTIME!$J$3,IF(R14&lt;=PainelTIME!$K$5,PainelTIME!$K$3)))))))))))</f>
        <v/>
      </c>
      <c r="U14" s="173"/>
    </row>
    <row r="15" spans="1:21">
      <c r="A15" s="173"/>
      <c r="B15" s="236"/>
      <c r="C15" s="189"/>
      <c r="D15" s="216"/>
      <c r="E15" s="217"/>
      <c r="F15" s="216"/>
      <c r="G15" s="217"/>
      <c r="H15" s="224"/>
      <c r="I15" s="217"/>
      <c r="J15" s="218"/>
      <c r="K15" s="219"/>
      <c r="L15" s="250" t="str">
        <f>IF(H15&lt;PainelTIME!$B$4,"",IF(H15&lt;=PainelTIME!$B$5,PainelTIME!$B$3,IF(H15&lt;=PainelTIME!$C$5,PainelTIME!$C$3,IF(H15&lt;=PainelTIME!$D$5,PainelTIME!$D$3,IF(H15&lt;=PainelTIME!$E$5,PainelTIME!$E$3,IF(H15&lt;=PainelTIME!$F$5,PainelTIME!$F$3,IF(H15&lt;=PainelTIME!$G$5,PainelTIME!$G$3,IF(H15&lt;=PainelTIME!$H$5,PainelTIME!$H$3,IF(H15&lt;=PainelTIME!$I$5,PainelTIME!$I$3,IF(H15&lt;=PainelTIME!$J$5,PainelTIME!$J$3,IF(H15&lt;=PainelTIME!$K$5,PainelTIME!$K$3)))))))))))</f>
        <v/>
      </c>
      <c r="M15" s="219"/>
      <c r="N15" s="220"/>
      <c r="O15" s="221"/>
      <c r="P15" s="222"/>
      <c r="Q15" s="217"/>
      <c r="R15" s="223"/>
      <c r="S15" s="217"/>
      <c r="T15" s="251" t="str">
        <f>IF(R15&lt;PainelTIME!$B$4,"",IF(R15&lt;=PainelTIME!$B$5,PainelTIME!$B$3,IF(R15&lt;=PainelTIME!$C$5,PainelTIME!$C$3,IF(R15&lt;=PainelTIME!$D$5,PainelTIME!$D$3,IF(R15&lt;=PainelTIME!$E$5,PainelTIME!$E$3,IF(R15&lt;=PainelTIME!$F$5,PainelTIME!$F$3,IF(R15&lt;=PainelTIME!$G$5,PainelTIME!$G$3,IF(R15&lt;=PainelTIME!$H$5,PainelTIME!$H$3,IF(R15&lt;=PainelTIME!$I$5,PainelTIME!$I$3,IF(R15&lt;=PainelTIME!$J$5,PainelTIME!$J$3,IF(R15&lt;=PainelTIME!$K$5,PainelTIME!$K$3)))))))))))</f>
        <v/>
      </c>
      <c r="U15" s="173"/>
    </row>
    <row r="16" spans="1:21">
      <c r="A16" s="173"/>
      <c r="B16" s="236"/>
      <c r="C16" s="189"/>
      <c r="D16" s="216"/>
      <c r="E16" s="217"/>
      <c r="F16" s="216"/>
      <c r="G16" s="217"/>
      <c r="H16" s="224"/>
      <c r="I16" s="217"/>
      <c r="J16" s="218"/>
      <c r="K16" s="219"/>
      <c r="L16" s="250" t="str">
        <f>IF(H16&lt;PainelTIME!$B$4,"",IF(H16&lt;=PainelTIME!$B$5,PainelTIME!$B$3,IF(H16&lt;=PainelTIME!$C$5,PainelTIME!$C$3,IF(H16&lt;=PainelTIME!$D$5,PainelTIME!$D$3,IF(H16&lt;=PainelTIME!$E$5,PainelTIME!$E$3,IF(H16&lt;=PainelTIME!$F$5,PainelTIME!$F$3,IF(H16&lt;=PainelTIME!$G$5,PainelTIME!$G$3,IF(H16&lt;=PainelTIME!$H$5,PainelTIME!$H$3,IF(H16&lt;=PainelTIME!$I$5,PainelTIME!$I$3,IF(H16&lt;=PainelTIME!$J$5,PainelTIME!$J$3,IF(H16&lt;=PainelTIME!$K$5,PainelTIME!$K$3)))))))))))</f>
        <v/>
      </c>
      <c r="M16" s="219"/>
      <c r="N16" s="220"/>
      <c r="O16" s="221"/>
      <c r="P16" s="222"/>
      <c r="Q16" s="217"/>
      <c r="R16" s="223"/>
      <c r="S16" s="217"/>
      <c r="T16" s="251" t="str">
        <f>IF(R16&lt;PainelTIME!$B$4,"",IF(R16&lt;=PainelTIME!$B$5,PainelTIME!$B$3,IF(R16&lt;=PainelTIME!$C$5,PainelTIME!$C$3,IF(R16&lt;=PainelTIME!$D$5,PainelTIME!$D$3,IF(R16&lt;=PainelTIME!$E$5,PainelTIME!$E$3,IF(R16&lt;=PainelTIME!$F$5,PainelTIME!$F$3,IF(R16&lt;=PainelTIME!$G$5,PainelTIME!$G$3,IF(R16&lt;=PainelTIME!$H$5,PainelTIME!$H$3,IF(R16&lt;=PainelTIME!$I$5,PainelTIME!$I$3,IF(R16&lt;=PainelTIME!$J$5,PainelTIME!$J$3,IF(R16&lt;=PainelTIME!$K$5,PainelTIME!$K$3)))))))))))</f>
        <v/>
      </c>
      <c r="U16" s="173"/>
    </row>
    <row r="17" spans="1:21">
      <c r="A17" s="173"/>
      <c r="B17" s="236"/>
      <c r="C17" s="189"/>
      <c r="D17" s="216"/>
      <c r="E17" s="217"/>
      <c r="F17" s="216"/>
      <c r="G17" s="217"/>
      <c r="H17" s="224"/>
      <c r="I17" s="217"/>
      <c r="J17" s="218"/>
      <c r="K17" s="219"/>
      <c r="L17" s="250" t="str">
        <f>IF(H17&lt;PainelTIME!$B$4,"",IF(H17&lt;=PainelTIME!$B$5,PainelTIME!$B$3,IF(H17&lt;=PainelTIME!$C$5,PainelTIME!$C$3,IF(H17&lt;=PainelTIME!$D$5,PainelTIME!$D$3,IF(H17&lt;=PainelTIME!$E$5,PainelTIME!$E$3,IF(H17&lt;=PainelTIME!$F$5,PainelTIME!$F$3,IF(H17&lt;=PainelTIME!$G$5,PainelTIME!$G$3,IF(H17&lt;=PainelTIME!$H$5,PainelTIME!$H$3,IF(H17&lt;=PainelTIME!$I$5,PainelTIME!$I$3,IF(H17&lt;=PainelTIME!$J$5,PainelTIME!$J$3,IF(H17&lt;=PainelTIME!$K$5,PainelTIME!$K$3)))))))))))</f>
        <v/>
      </c>
      <c r="M17" s="219"/>
      <c r="N17" s="220"/>
      <c r="O17" s="221"/>
      <c r="P17" s="222"/>
      <c r="Q17" s="217"/>
      <c r="R17" s="223"/>
      <c r="S17" s="217"/>
      <c r="T17" s="251" t="str">
        <f>IF(R17&lt;PainelTIME!$B$4,"",IF(R17&lt;=PainelTIME!$B$5,PainelTIME!$B$3,IF(R17&lt;=PainelTIME!$C$5,PainelTIME!$C$3,IF(R17&lt;=PainelTIME!$D$5,PainelTIME!$D$3,IF(R17&lt;=PainelTIME!$E$5,PainelTIME!$E$3,IF(R17&lt;=PainelTIME!$F$5,PainelTIME!$F$3,IF(R17&lt;=PainelTIME!$G$5,PainelTIME!$G$3,IF(R17&lt;=PainelTIME!$H$5,PainelTIME!$H$3,IF(R17&lt;=PainelTIME!$I$5,PainelTIME!$I$3,IF(R17&lt;=PainelTIME!$J$5,PainelTIME!$J$3,IF(R17&lt;=PainelTIME!$K$5,PainelTIME!$K$3)))))))))))</f>
        <v/>
      </c>
      <c r="U17" s="173"/>
    </row>
    <row r="18" spans="1:21">
      <c r="A18" s="173"/>
      <c r="B18" s="236"/>
      <c r="C18" s="189"/>
      <c r="D18" s="216"/>
      <c r="E18" s="217"/>
      <c r="F18" s="216"/>
      <c r="G18" s="217"/>
      <c r="H18" s="224"/>
      <c r="I18" s="217"/>
      <c r="J18" s="218"/>
      <c r="K18" s="219"/>
      <c r="L18" s="250" t="str">
        <f>IF(H18&lt;PainelTIME!$B$4,"",IF(H18&lt;=PainelTIME!$B$5,PainelTIME!$B$3,IF(H18&lt;=PainelTIME!$C$5,PainelTIME!$C$3,IF(H18&lt;=PainelTIME!$D$5,PainelTIME!$D$3,IF(H18&lt;=PainelTIME!$E$5,PainelTIME!$E$3,IF(H18&lt;=PainelTIME!$F$5,PainelTIME!$F$3,IF(H18&lt;=PainelTIME!$G$5,PainelTIME!$G$3,IF(H18&lt;=PainelTIME!$H$5,PainelTIME!$H$3,IF(H18&lt;=PainelTIME!$I$5,PainelTIME!$I$3,IF(H18&lt;=PainelTIME!$J$5,PainelTIME!$J$3,IF(H18&lt;=PainelTIME!$K$5,PainelTIME!$K$3)))))))))))</f>
        <v/>
      </c>
      <c r="M18" s="219"/>
      <c r="N18" s="220"/>
      <c r="O18" s="221"/>
      <c r="P18" s="222"/>
      <c r="Q18" s="217"/>
      <c r="R18" s="223"/>
      <c r="S18" s="217"/>
      <c r="T18" s="251" t="str">
        <f>IF(R18&lt;PainelTIME!$B$4,"",IF(R18&lt;=PainelTIME!$B$5,PainelTIME!$B$3,IF(R18&lt;=PainelTIME!$C$5,PainelTIME!$C$3,IF(R18&lt;=PainelTIME!$D$5,PainelTIME!$D$3,IF(R18&lt;=PainelTIME!$E$5,PainelTIME!$E$3,IF(R18&lt;=PainelTIME!$F$5,PainelTIME!$F$3,IF(R18&lt;=PainelTIME!$G$5,PainelTIME!$G$3,IF(R18&lt;=PainelTIME!$H$5,PainelTIME!$H$3,IF(R18&lt;=PainelTIME!$I$5,PainelTIME!$I$3,IF(R18&lt;=PainelTIME!$J$5,PainelTIME!$J$3,IF(R18&lt;=PainelTIME!$K$5,PainelTIME!$K$3)))))))))))</f>
        <v/>
      </c>
      <c r="U18" s="173"/>
    </row>
    <row r="19" spans="1:21">
      <c r="A19" s="173"/>
      <c r="B19" s="236"/>
      <c r="C19" s="189"/>
      <c r="D19" s="216"/>
      <c r="E19" s="217"/>
      <c r="F19" s="216"/>
      <c r="G19" s="217"/>
      <c r="H19" s="224"/>
      <c r="I19" s="217"/>
      <c r="J19" s="218"/>
      <c r="K19" s="219"/>
      <c r="L19" s="250" t="str">
        <f>IF(H19&lt;PainelTIME!$B$4,"",IF(H19&lt;=PainelTIME!$B$5,PainelTIME!$B$3,IF(H19&lt;=PainelTIME!$C$5,PainelTIME!$C$3,IF(H19&lt;=PainelTIME!$D$5,PainelTIME!$D$3,IF(H19&lt;=PainelTIME!$E$5,PainelTIME!$E$3,IF(H19&lt;=PainelTIME!$F$5,PainelTIME!$F$3,IF(H19&lt;=PainelTIME!$G$5,PainelTIME!$G$3,IF(H19&lt;=PainelTIME!$H$5,PainelTIME!$H$3,IF(H19&lt;=PainelTIME!$I$5,PainelTIME!$I$3,IF(H19&lt;=PainelTIME!$J$5,PainelTIME!$J$3,IF(H19&lt;=PainelTIME!$K$5,PainelTIME!$K$3)))))))))))</f>
        <v/>
      </c>
      <c r="M19" s="219"/>
      <c r="N19" s="220"/>
      <c r="O19" s="221"/>
      <c r="P19" s="222"/>
      <c r="Q19" s="217"/>
      <c r="R19" s="223"/>
      <c r="S19" s="217"/>
      <c r="T19" s="251" t="str">
        <f>IF(R19&lt;PainelTIME!$B$4,"",IF(R19&lt;=PainelTIME!$B$5,PainelTIME!$B$3,IF(R19&lt;=PainelTIME!$C$5,PainelTIME!$C$3,IF(R19&lt;=PainelTIME!$D$5,PainelTIME!$D$3,IF(R19&lt;=PainelTIME!$E$5,PainelTIME!$E$3,IF(R19&lt;=PainelTIME!$F$5,PainelTIME!$F$3,IF(R19&lt;=PainelTIME!$G$5,PainelTIME!$G$3,IF(R19&lt;=PainelTIME!$H$5,PainelTIME!$H$3,IF(R19&lt;=PainelTIME!$I$5,PainelTIME!$I$3,IF(R19&lt;=PainelTIME!$J$5,PainelTIME!$J$3,IF(R19&lt;=PainelTIME!$K$5,PainelTIME!$K$3)))))))))))</f>
        <v/>
      </c>
      <c r="U19" s="173"/>
    </row>
    <row r="20" spans="1:21">
      <c r="A20" s="173"/>
      <c r="B20" s="236"/>
      <c r="C20" s="189"/>
      <c r="D20" s="216"/>
      <c r="E20" s="217"/>
      <c r="F20" s="216"/>
      <c r="G20" s="217"/>
      <c r="H20" s="224"/>
      <c r="I20" s="217"/>
      <c r="J20" s="218"/>
      <c r="K20" s="219"/>
      <c r="L20" s="250" t="str">
        <f>IF(H20&lt;PainelTIME!$B$4,"",IF(H20&lt;=PainelTIME!$B$5,PainelTIME!$B$3,IF(H20&lt;=PainelTIME!$C$5,PainelTIME!$C$3,IF(H20&lt;=PainelTIME!$D$5,PainelTIME!$D$3,IF(H20&lt;=PainelTIME!$E$5,PainelTIME!$E$3,IF(H20&lt;=PainelTIME!$F$5,PainelTIME!$F$3,IF(H20&lt;=PainelTIME!$G$5,PainelTIME!$G$3,IF(H20&lt;=PainelTIME!$H$5,PainelTIME!$H$3,IF(H20&lt;=PainelTIME!$I$5,PainelTIME!$I$3,IF(H20&lt;=PainelTIME!$J$5,PainelTIME!$J$3,IF(H20&lt;=PainelTIME!$K$5,PainelTIME!$K$3)))))))))))</f>
        <v/>
      </c>
      <c r="M20" s="219"/>
      <c r="N20" s="220"/>
      <c r="O20" s="221"/>
      <c r="P20" s="222"/>
      <c r="Q20" s="217"/>
      <c r="R20" s="223"/>
      <c r="S20" s="217"/>
      <c r="T20" s="251" t="str">
        <f>IF(R20&lt;PainelTIME!$B$4,"",IF(R20&lt;=PainelTIME!$B$5,PainelTIME!$B$3,IF(R20&lt;=PainelTIME!$C$5,PainelTIME!$C$3,IF(R20&lt;=PainelTIME!$D$5,PainelTIME!$D$3,IF(R20&lt;=PainelTIME!$E$5,PainelTIME!$E$3,IF(R20&lt;=PainelTIME!$F$5,PainelTIME!$F$3,IF(R20&lt;=PainelTIME!$G$5,PainelTIME!$G$3,IF(R20&lt;=PainelTIME!$H$5,PainelTIME!$H$3,IF(R20&lt;=PainelTIME!$I$5,PainelTIME!$I$3,IF(R20&lt;=PainelTIME!$J$5,PainelTIME!$J$3,IF(R20&lt;=PainelTIME!$K$5,PainelTIME!$K$3)))))))))))</f>
        <v/>
      </c>
      <c r="U20" s="173"/>
    </row>
    <row r="21" spans="1:21">
      <c r="A21" s="173"/>
      <c r="B21" s="236"/>
      <c r="C21" s="189"/>
      <c r="D21" s="216"/>
      <c r="E21" s="217"/>
      <c r="F21" s="216"/>
      <c r="G21" s="217"/>
      <c r="H21" s="224"/>
      <c r="I21" s="217"/>
      <c r="J21" s="218"/>
      <c r="K21" s="219"/>
      <c r="L21" s="250" t="str">
        <f>IF(H21&lt;PainelTIME!$B$4,"",IF(H21&lt;=PainelTIME!$B$5,PainelTIME!$B$3,IF(H21&lt;=PainelTIME!$C$5,PainelTIME!$C$3,IF(H21&lt;=PainelTIME!$D$5,PainelTIME!$D$3,IF(H21&lt;=PainelTIME!$E$5,PainelTIME!$E$3,IF(H21&lt;=PainelTIME!$F$5,PainelTIME!$F$3,IF(H21&lt;=PainelTIME!$G$5,PainelTIME!$G$3,IF(H21&lt;=PainelTIME!$H$5,PainelTIME!$H$3,IF(H21&lt;=PainelTIME!$I$5,PainelTIME!$I$3,IF(H21&lt;=PainelTIME!$J$5,PainelTIME!$J$3,IF(H21&lt;=PainelTIME!$K$5,PainelTIME!$K$3)))))))))))</f>
        <v/>
      </c>
      <c r="M21" s="219"/>
      <c r="N21" s="220"/>
      <c r="O21" s="221"/>
      <c r="P21" s="222"/>
      <c r="Q21" s="217"/>
      <c r="R21" s="223"/>
      <c r="S21" s="217"/>
      <c r="T21" s="251" t="str">
        <f>IF(R21&lt;PainelTIME!$B$4,"",IF(R21&lt;=PainelTIME!$B$5,PainelTIME!$B$3,IF(R21&lt;=PainelTIME!$C$5,PainelTIME!$C$3,IF(R21&lt;=PainelTIME!$D$5,PainelTIME!$D$3,IF(R21&lt;=PainelTIME!$E$5,PainelTIME!$E$3,IF(R21&lt;=PainelTIME!$F$5,PainelTIME!$F$3,IF(R21&lt;=PainelTIME!$G$5,PainelTIME!$G$3,IF(R21&lt;=PainelTIME!$H$5,PainelTIME!$H$3,IF(R21&lt;=PainelTIME!$I$5,PainelTIME!$I$3,IF(R21&lt;=PainelTIME!$J$5,PainelTIME!$J$3,IF(R21&lt;=PainelTIME!$K$5,PainelTIME!$K$3)))))))))))</f>
        <v/>
      </c>
      <c r="U21" s="173"/>
    </row>
    <row r="22" spans="1:21">
      <c r="A22" s="173"/>
      <c r="B22" s="236"/>
      <c r="C22" s="189"/>
      <c r="D22" s="216"/>
      <c r="E22" s="217"/>
      <c r="F22" s="216"/>
      <c r="G22" s="217"/>
      <c r="H22" s="224"/>
      <c r="I22" s="217"/>
      <c r="J22" s="218"/>
      <c r="K22" s="219"/>
      <c r="L22" s="250" t="str">
        <f>IF(H22&lt;PainelTIME!$B$4,"",IF(H22&lt;=PainelTIME!$B$5,PainelTIME!$B$3,IF(H22&lt;=PainelTIME!$C$5,PainelTIME!$C$3,IF(H22&lt;=PainelTIME!$D$5,PainelTIME!$D$3,IF(H22&lt;=PainelTIME!$E$5,PainelTIME!$E$3,IF(H22&lt;=PainelTIME!$F$5,PainelTIME!$F$3,IF(H22&lt;=PainelTIME!$G$5,PainelTIME!$G$3,IF(H22&lt;=PainelTIME!$H$5,PainelTIME!$H$3,IF(H22&lt;=PainelTIME!$I$5,PainelTIME!$I$3,IF(H22&lt;=PainelTIME!$J$5,PainelTIME!$J$3,IF(H22&lt;=PainelTIME!$K$5,PainelTIME!$K$3)))))))))))</f>
        <v/>
      </c>
      <c r="M22" s="219"/>
      <c r="N22" s="220"/>
      <c r="O22" s="221"/>
      <c r="P22" s="222"/>
      <c r="Q22" s="217"/>
      <c r="R22" s="223"/>
      <c r="S22" s="217"/>
      <c r="T22" s="251" t="str">
        <f>IF(R22&lt;PainelTIME!$B$4,"",IF(R22&lt;=PainelTIME!$B$5,PainelTIME!$B$3,IF(R22&lt;=PainelTIME!$C$5,PainelTIME!$C$3,IF(R22&lt;=PainelTIME!$D$5,PainelTIME!$D$3,IF(R22&lt;=PainelTIME!$E$5,PainelTIME!$E$3,IF(R22&lt;=PainelTIME!$F$5,PainelTIME!$F$3,IF(R22&lt;=PainelTIME!$G$5,PainelTIME!$G$3,IF(R22&lt;=PainelTIME!$H$5,PainelTIME!$H$3,IF(R22&lt;=PainelTIME!$I$5,PainelTIME!$I$3,IF(R22&lt;=PainelTIME!$J$5,PainelTIME!$J$3,IF(R22&lt;=PainelTIME!$K$5,PainelTIME!$K$3)))))))))))</f>
        <v/>
      </c>
      <c r="U22" s="173"/>
    </row>
    <row r="23" spans="1:21">
      <c r="A23" s="173"/>
      <c r="B23" s="236"/>
      <c r="C23" s="189"/>
      <c r="D23" s="216"/>
      <c r="E23" s="217"/>
      <c r="F23" s="216"/>
      <c r="G23" s="217"/>
      <c r="H23" s="224"/>
      <c r="I23" s="217"/>
      <c r="J23" s="218"/>
      <c r="K23" s="219"/>
      <c r="L23" s="250" t="str">
        <f>IF(H23&lt;PainelTIME!$B$4,"",IF(H23&lt;=PainelTIME!$B$5,PainelTIME!$B$3,IF(H23&lt;=PainelTIME!$C$5,PainelTIME!$C$3,IF(H23&lt;=PainelTIME!$D$5,PainelTIME!$D$3,IF(H23&lt;=PainelTIME!$E$5,PainelTIME!$E$3,IF(H23&lt;=PainelTIME!$F$5,PainelTIME!$F$3,IF(H23&lt;=PainelTIME!$G$5,PainelTIME!$G$3,IF(H23&lt;=PainelTIME!$H$5,PainelTIME!$H$3,IF(H23&lt;=PainelTIME!$I$5,PainelTIME!$I$3,IF(H23&lt;=PainelTIME!$J$5,PainelTIME!$J$3,IF(H23&lt;=PainelTIME!$K$5,PainelTIME!$K$3)))))))))))</f>
        <v/>
      </c>
      <c r="M23" s="219"/>
      <c r="N23" s="220"/>
      <c r="O23" s="221"/>
      <c r="P23" s="222"/>
      <c r="Q23" s="217"/>
      <c r="R23" s="223"/>
      <c r="S23" s="217"/>
      <c r="T23" s="251" t="str">
        <f>IF(R23&lt;PainelTIME!$B$4,"",IF(R23&lt;=PainelTIME!$B$5,PainelTIME!$B$3,IF(R23&lt;=PainelTIME!$C$5,PainelTIME!$C$3,IF(R23&lt;=PainelTIME!$D$5,PainelTIME!$D$3,IF(R23&lt;=PainelTIME!$E$5,PainelTIME!$E$3,IF(R23&lt;=PainelTIME!$F$5,PainelTIME!$F$3,IF(R23&lt;=PainelTIME!$G$5,PainelTIME!$G$3,IF(R23&lt;=PainelTIME!$H$5,PainelTIME!$H$3,IF(R23&lt;=PainelTIME!$I$5,PainelTIME!$I$3,IF(R23&lt;=PainelTIME!$J$5,PainelTIME!$J$3,IF(R23&lt;=PainelTIME!$K$5,PainelTIME!$K$3)))))))))))</f>
        <v/>
      </c>
      <c r="U23" s="173"/>
    </row>
    <row r="24" spans="1:21">
      <c r="A24" s="173"/>
      <c r="B24" s="236"/>
      <c r="C24" s="189"/>
      <c r="D24" s="216"/>
      <c r="E24" s="217"/>
      <c r="F24" s="216"/>
      <c r="G24" s="217"/>
      <c r="H24" s="224"/>
      <c r="I24" s="217"/>
      <c r="J24" s="218"/>
      <c r="K24" s="219"/>
      <c r="L24" s="250" t="str">
        <f>IF(H24&lt;PainelTIME!$B$4,"",IF(H24&lt;=PainelTIME!$B$5,PainelTIME!$B$3,IF(H24&lt;=PainelTIME!$C$5,PainelTIME!$C$3,IF(H24&lt;=PainelTIME!$D$5,PainelTIME!$D$3,IF(H24&lt;=PainelTIME!$E$5,PainelTIME!$E$3,IF(H24&lt;=PainelTIME!$F$5,PainelTIME!$F$3,IF(H24&lt;=PainelTIME!$G$5,PainelTIME!$G$3,IF(H24&lt;=PainelTIME!$H$5,PainelTIME!$H$3,IF(H24&lt;=PainelTIME!$I$5,PainelTIME!$I$3,IF(H24&lt;=PainelTIME!$J$5,PainelTIME!$J$3,IF(H24&lt;=PainelTIME!$K$5,PainelTIME!$K$3)))))))))))</f>
        <v/>
      </c>
      <c r="M24" s="219"/>
      <c r="N24" s="220"/>
      <c r="O24" s="221"/>
      <c r="P24" s="222"/>
      <c r="Q24" s="217"/>
      <c r="R24" s="223"/>
      <c r="S24" s="217"/>
      <c r="T24" s="251" t="str">
        <f>IF(R24&lt;PainelTIME!$B$4,"",IF(R24&lt;=PainelTIME!$B$5,PainelTIME!$B$3,IF(R24&lt;=PainelTIME!$C$5,PainelTIME!$C$3,IF(R24&lt;=PainelTIME!$D$5,PainelTIME!$D$3,IF(R24&lt;=PainelTIME!$E$5,PainelTIME!$E$3,IF(R24&lt;=PainelTIME!$F$5,PainelTIME!$F$3,IF(R24&lt;=PainelTIME!$G$5,PainelTIME!$G$3,IF(R24&lt;=PainelTIME!$H$5,PainelTIME!$H$3,IF(R24&lt;=PainelTIME!$I$5,PainelTIME!$I$3,IF(R24&lt;=PainelTIME!$J$5,PainelTIME!$J$3,IF(R24&lt;=PainelTIME!$K$5,PainelTIME!$K$3)))))))))))</f>
        <v/>
      </c>
      <c r="U24" s="173"/>
    </row>
    <row r="25" spans="1:21">
      <c r="A25" s="173"/>
      <c r="B25" s="236"/>
      <c r="C25" s="189"/>
      <c r="D25" s="216"/>
      <c r="E25" s="217"/>
      <c r="F25" s="216"/>
      <c r="G25" s="217"/>
      <c r="H25" s="224"/>
      <c r="I25" s="217"/>
      <c r="J25" s="218"/>
      <c r="K25" s="219"/>
      <c r="L25" s="250" t="str">
        <f>IF(H25&lt;PainelTIME!$B$4,"",IF(H25&lt;=PainelTIME!$B$5,PainelTIME!$B$3,IF(H25&lt;=PainelTIME!$C$5,PainelTIME!$C$3,IF(H25&lt;=PainelTIME!$D$5,PainelTIME!$D$3,IF(H25&lt;=PainelTIME!$E$5,PainelTIME!$E$3,IF(H25&lt;=PainelTIME!$F$5,PainelTIME!$F$3,IF(H25&lt;=PainelTIME!$G$5,PainelTIME!$G$3,IF(H25&lt;=PainelTIME!$H$5,PainelTIME!$H$3,IF(H25&lt;=PainelTIME!$I$5,PainelTIME!$I$3,IF(H25&lt;=PainelTIME!$J$5,PainelTIME!$J$3,IF(H25&lt;=PainelTIME!$K$5,PainelTIME!$K$3)))))))))))</f>
        <v/>
      </c>
      <c r="M25" s="219"/>
      <c r="N25" s="220"/>
      <c r="O25" s="221"/>
      <c r="P25" s="222"/>
      <c r="Q25" s="217"/>
      <c r="R25" s="223"/>
      <c r="S25" s="217"/>
      <c r="T25" s="251" t="str">
        <f>IF(R25&lt;PainelTIME!$B$4,"",IF(R25&lt;=PainelTIME!$B$5,PainelTIME!$B$3,IF(R25&lt;=PainelTIME!$C$5,PainelTIME!$C$3,IF(R25&lt;=PainelTIME!$D$5,PainelTIME!$D$3,IF(R25&lt;=PainelTIME!$E$5,PainelTIME!$E$3,IF(R25&lt;=PainelTIME!$F$5,PainelTIME!$F$3,IF(R25&lt;=PainelTIME!$G$5,PainelTIME!$G$3,IF(R25&lt;=PainelTIME!$H$5,PainelTIME!$H$3,IF(R25&lt;=PainelTIME!$I$5,PainelTIME!$I$3,IF(R25&lt;=PainelTIME!$J$5,PainelTIME!$J$3,IF(R25&lt;=PainelTIME!$K$5,PainelTIME!$K$3)))))))))))</f>
        <v/>
      </c>
      <c r="U25" s="173"/>
    </row>
    <row r="26" spans="1:21">
      <c r="A26" s="173"/>
      <c r="B26" s="236"/>
      <c r="C26" s="189"/>
      <c r="D26" s="216"/>
      <c r="E26" s="217"/>
      <c r="F26" s="216"/>
      <c r="G26" s="217"/>
      <c r="H26" s="224"/>
      <c r="I26" s="217"/>
      <c r="J26" s="218"/>
      <c r="K26" s="219"/>
      <c r="L26" s="250" t="str">
        <f>IF(H26&lt;PainelTIME!$B$4,"",IF(H26&lt;=PainelTIME!$B$5,PainelTIME!$B$3,IF(H26&lt;=PainelTIME!$C$5,PainelTIME!$C$3,IF(H26&lt;=PainelTIME!$D$5,PainelTIME!$D$3,IF(H26&lt;=PainelTIME!$E$5,PainelTIME!$E$3,IF(H26&lt;=PainelTIME!$F$5,PainelTIME!$F$3,IF(H26&lt;=PainelTIME!$G$5,PainelTIME!$G$3,IF(H26&lt;=PainelTIME!$H$5,PainelTIME!$H$3,IF(H26&lt;=PainelTIME!$I$5,PainelTIME!$I$3,IF(H26&lt;=PainelTIME!$J$5,PainelTIME!$J$3,IF(H26&lt;=PainelTIME!$K$5,PainelTIME!$K$3)))))))))))</f>
        <v/>
      </c>
      <c r="M26" s="219"/>
      <c r="N26" s="220"/>
      <c r="O26" s="221"/>
      <c r="P26" s="222"/>
      <c r="Q26" s="217"/>
      <c r="R26" s="223"/>
      <c r="S26" s="217"/>
      <c r="T26" s="251" t="str">
        <f>IF(R26&lt;PainelTIME!$B$4,"",IF(R26&lt;=PainelTIME!$B$5,PainelTIME!$B$3,IF(R26&lt;=PainelTIME!$C$5,PainelTIME!$C$3,IF(R26&lt;=PainelTIME!$D$5,PainelTIME!$D$3,IF(R26&lt;=PainelTIME!$E$5,PainelTIME!$E$3,IF(R26&lt;=PainelTIME!$F$5,PainelTIME!$F$3,IF(R26&lt;=PainelTIME!$G$5,PainelTIME!$G$3,IF(R26&lt;=PainelTIME!$H$5,PainelTIME!$H$3,IF(R26&lt;=PainelTIME!$I$5,PainelTIME!$I$3,IF(R26&lt;=PainelTIME!$J$5,PainelTIME!$J$3,IF(R26&lt;=PainelTIME!$K$5,PainelTIME!$K$3)))))))))))</f>
        <v/>
      </c>
      <c r="U26" s="173"/>
    </row>
    <row r="27" spans="1:21">
      <c r="A27" s="173"/>
      <c r="B27" s="236"/>
      <c r="C27" s="189"/>
      <c r="D27" s="216"/>
      <c r="E27" s="217"/>
      <c r="F27" s="216"/>
      <c r="G27" s="217"/>
      <c r="H27" s="224"/>
      <c r="I27" s="217"/>
      <c r="J27" s="218"/>
      <c r="K27" s="219"/>
      <c r="L27" s="250" t="str">
        <f>IF(H27&lt;PainelTIME!$B$4,"",IF(H27&lt;=PainelTIME!$B$5,PainelTIME!$B$3,IF(H27&lt;=PainelTIME!$C$5,PainelTIME!$C$3,IF(H27&lt;=PainelTIME!$D$5,PainelTIME!$D$3,IF(H27&lt;=PainelTIME!$E$5,PainelTIME!$E$3,IF(H27&lt;=PainelTIME!$F$5,PainelTIME!$F$3,IF(H27&lt;=PainelTIME!$G$5,PainelTIME!$G$3,IF(H27&lt;=PainelTIME!$H$5,PainelTIME!$H$3,IF(H27&lt;=PainelTIME!$I$5,PainelTIME!$I$3,IF(H27&lt;=PainelTIME!$J$5,PainelTIME!$J$3,IF(H27&lt;=PainelTIME!$K$5,PainelTIME!$K$3)))))))))))</f>
        <v/>
      </c>
      <c r="M27" s="219"/>
      <c r="N27" s="220"/>
      <c r="O27" s="221"/>
      <c r="P27" s="222"/>
      <c r="Q27" s="217"/>
      <c r="R27" s="223"/>
      <c r="S27" s="217"/>
      <c r="T27" s="251" t="str">
        <f>IF(R27&lt;PainelTIME!$B$4,"",IF(R27&lt;=PainelTIME!$B$5,PainelTIME!$B$3,IF(R27&lt;=PainelTIME!$C$5,PainelTIME!$C$3,IF(R27&lt;=PainelTIME!$D$5,PainelTIME!$D$3,IF(R27&lt;=PainelTIME!$E$5,PainelTIME!$E$3,IF(R27&lt;=PainelTIME!$F$5,PainelTIME!$F$3,IF(R27&lt;=PainelTIME!$G$5,PainelTIME!$G$3,IF(R27&lt;=PainelTIME!$H$5,PainelTIME!$H$3,IF(R27&lt;=PainelTIME!$I$5,PainelTIME!$I$3,IF(R27&lt;=PainelTIME!$J$5,PainelTIME!$J$3,IF(R27&lt;=PainelTIME!$K$5,PainelTIME!$K$3)))))))))))</f>
        <v/>
      </c>
      <c r="U27" s="173"/>
    </row>
    <row r="28" spans="1:21">
      <c r="A28" s="173"/>
      <c r="B28" s="236"/>
      <c r="C28" s="189"/>
      <c r="D28" s="216"/>
      <c r="E28" s="217"/>
      <c r="F28" s="216"/>
      <c r="G28" s="217"/>
      <c r="H28" s="224"/>
      <c r="I28" s="217"/>
      <c r="J28" s="218"/>
      <c r="K28" s="219"/>
      <c r="L28" s="250" t="str">
        <f>IF(H28&lt;PainelTIME!$B$4,"",IF(H28&lt;=PainelTIME!$B$5,PainelTIME!$B$3,IF(H28&lt;=PainelTIME!$C$5,PainelTIME!$C$3,IF(H28&lt;=PainelTIME!$D$5,PainelTIME!$D$3,IF(H28&lt;=PainelTIME!$E$5,PainelTIME!$E$3,IF(H28&lt;=PainelTIME!$F$5,PainelTIME!$F$3,IF(H28&lt;=PainelTIME!$G$5,PainelTIME!$G$3,IF(H28&lt;=PainelTIME!$H$5,PainelTIME!$H$3,IF(H28&lt;=PainelTIME!$I$5,PainelTIME!$I$3,IF(H28&lt;=PainelTIME!$J$5,PainelTIME!$J$3,IF(H28&lt;=PainelTIME!$K$5,PainelTIME!$K$3)))))))))))</f>
        <v/>
      </c>
      <c r="M28" s="219"/>
      <c r="N28" s="220"/>
      <c r="O28" s="221"/>
      <c r="P28" s="222"/>
      <c r="Q28" s="217"/>
      <c r="R28" s="223"/>
      <c r="S28" s="217"/>
      <c r="T28" s="251" t="str">
        <f>IF(R28&lt;PainelTIME!$B$4,"",IF(R28&lt;=PainelTIME!$B$5,PainelTIME!$B$3,IF(R28&lt;=PainelTIME!$C$5,PainelTIME!$C$3,IF(R28&lt;=PainelTIME!$D$5,PainelTIME!$D$3,IF(R28&lt;=PainelTIME!$E$5,PainelTIME!$E$3,IF(R28&lt;=PainelTIME!$F$5,PainelTIME!$F$3,IF(R28&lt;=PainelTIME!$G$5,PainelTIME!$G$3,IF(R28&lt;=PainelTIME!$H$5,PainelTIME!$H$3,IF(R28&lt;=PainelTIME!$I$5,PainelTIME!$I$3,IF(R28&lt;=PainelTIME!$J$5,PainelTIME!$J$3,IF(R28&lt;=PainelTIME!$K$5,PainelTIME!$K$3)))))))))))</f>
        <v/>
      </c>
      <c r="U28" s="173"/>
    </row>
    <row r="29" spans="1:21">
      <c r="A29" s="173"/>
      <c r="B29" s="236"/>
      <c r="C29" s="189"/>
      <c r="D29" s="216"/>
      <c r="E29" s="217"/>
      <c r="F29" s="216"/>
      <c r="G29" s="217"/>
      <c r="H29" s="224"/>
      <c r="I29" s="217"/>
      <c r="J29" s="218"/>
      <c r="K29" s="219"/>
      <c r="L29" s="250" t="str">
        <f>IF(H29&lt;PainelTIME!$B$4,"",IF(H29&lt;=PainelTIME!$B$5,PainelTIME!$B$3,IF(H29&lt;=PainelTIME!$C$5,PainelTIME!$C$3,IF(H29&lt;=PainelTIME!$D$5,PainelTIME!$D$3,IF(H29&lt;=PainelTIME!$E$5,PainelTIME!$E$3,IF(H29&lt;=PainelTIME!$F$5,PainelTIME!$F$3,IF(H29&lt;=PainelTIME!$G$5,PainelTIME!$G$3,IF(H29&lt;=PainelTIME!$H$5,PainelTIME!$H$3,IF(H29&lt;=PainelTIME!$I$5,PainelTIME!$I$3,IF(H29&lt;=PainelTIME!$J$5,PainelTIME!$J$3,IF(H29&lt;=PainelTIME!$K$5,PainelTIME!$K$3)))))))))))</f>
        <v/>
      </c>
      <c r="M29" s="219"/>
      <c r="N29" s="220"/>
      <c r="O29" s="221"/>
      <c r="P29" s="222"/>
      <c r="Q29" s="217"/>
      <c r="R29" s="223"/>
      <c r="S29" s="217"/>
      <c r="T29" s="251" t="str">
        <f>IF(R29&lt;PainelTIME!$B$4,"",IF(R29&lt;=PainelTIME!$B$5,PainelTIME!$B$3,IF(R29&lt;=PainelTIME!$C$5,PainelTIME!$C$3,IF(R29&lt;=PainelTIME!$D$5,PainelTIME!$D$3,IF(R29&lt;=PainelTIME!$E$5,PainelTIME!$E$3,IF(R29&lt;=PainelTIME!$F$5,PainelTIME!$F$3,IF(R29&lt;=PainelTIME!$G$5,PainelTIME!$G$3,IF(R29&lt;=PainelTIME!$H$5,PainelTIME!$H$3,IF(R29&lt;=PainelTIME!$I$5,PainelTIME!$I$3,IF(R29&lt;=PainelTIME!$J$5,PainelTIME!$J$3,IF(R29&lt;=PainelTIME!$K$5,PainelTIME!$K$3)))))))))))</f>
        <v/>
      </c>
      <c r="U29" s="173"/>
    </row>
    <row r="30" spans="1:21">
      <c r="A30" s="173"/>
      <c r="B30" s="236"/>
      <c r="C30" s="189"/>
      <c r="D30" s="216"/>
      <c r="E30" s="217"/>
      <c r="F30" s="216"/>
      <c r="G30" s="217"/>
      <c r="H30" s="224"/>
      <c r="I30" s="217"/>
      <c r="J30" s="218"/>
      <c r="K30" s="219"/>
      <c r="L30" s="250" t="str">
        <f>IF(H30&lt;PainelTIME!$B$4,"",IF(H30&lt;=PainelTIME!$B$5,PainelTIME!$B$3,IF(H30&lt;=PainelTIME!$C$5,PainelTIME!$C$3,IF(H30&lt;=PainelTIME!$D$5,PainelTIME!$D$3,IF(H30&lt;=PainelTIME!$E$5,PainelTIME!$E$3,IF(H30&lt;=PainelTIME!$F$5,PainelTIME!$F$3,IF(H30&lt;=PainelTIME!$G$5,PainelTIME!$G$3,IF(H30&lt;=PainelTIME!$H$5,PainelTIME!$H$3,IF(H30&lt;=PainelTIME!$I$5,PainelTIME!$I$3,IF(H30&lt;=PainelTIME!$J$5,PainelTIME!$J$3,IF(H30&lt;=PainelTIME!$K$5,PainelTIME!$K$3)))))))))))</f>
        <v/>
      </c>
      <c r="M30" s="219"/>
      <c r="N30" s="220"/>
      <c r="O30" s="221"/>
      <c r="P30" s="222"/>
      <c r="Q30" s="217"/>
      <c r="R30" s="223"/>
      <c r="S30" s="217"/>
      <c r="T30" s="251" t="str">
        <f>IF(R30&lt;PainelTIME!$B$4,"",IF(R30&lt;=PainelTIME!$B$5,PainelTIME!$B$3,IF(R30&lt;=PainelTIME!$C$5,PainelTIME!$C$3,IF(R30&lt;=PainelTIME!$D$5,PainelTIME!$D$3,IF(R30&lt;=PainelTIME!$E$5,PainelTIME!$E$3,IF(R30&lt;=PainelTIME!$F$5,PainelTIME!$F$3,IF(R30&lt;=PainelTIME!$G$5,PainelTIME!$G$3,IF(R30&lt;=PainelTIME!$H$5,PainelTIME!$H$3,IF(R30&lt;=PainelTIME!$I$5,PainelTIME!$I$3,IF(R30&lt;=PainelTIME!$J$5,PainelTIME!$J$3,IF(R30&lt;=PainelTIME!$K$5,PainelTIME!$K$3)))))))))))</f>
        <v/>
      </c>
      <c r="U30" s="173"/>
    </row>
    <row r="31" spans="1:21">
      <c r="A31" s="173"/>
      <c r="B31" s="236"/>
      <c r="C31" s="189"/>
      <c r="D31" s="216"/>
      <c r="E31" s="217"/>
      <c r="F31" s="216"/>
      <c r="G31" s="217"/>
      <c r="H31" s="224"/>
      <c r="I31" s="217"/>
      <c r="J31" s="218"/>
      <c r="K31" s="219"/>
      <c r="L31" s="250" t="str">
        <f>IF(H31&lt;PainelTIME!$B$4,"",IF(H31&lt;=PainelTIME!$B$5,PainelTIME!$B$3,IF(H31&lt;=PainelTIME!$C$5,PainelTIME!$C$3,IF(H31&lt;=PainelTIME!$D$5,PainelTIME!$D$3,IF(H31&lt;=PainelTIME!$E$5,PainelTIME!$E$3,IF(H31&lt;=PainelTIME!$F$5,PainelTIME!$F$3,IF(H31&lt;=PainelTIME!$G$5,PainelTIME!$G$3,IF(H31&lt;=PainelTIME!$H$5,PainelTIME!$H$3,IF(H31&lt;=PainelTIME!$I$5,PainelTIME!$I$3,IF(H31&lt;=PainelTIME!$J$5,PainelTIME!$J$3,IF(H31&lt;=PainelTIME!$K$5,PainelTIME!$K$3)))))))))))</f>
        <v/>
      </c>
      <c r="M31" s="219"/>
      <c r="N31" s="220"/>
      <c r="O31" s="221"/>
      <c r="P31" s="222"/>
      <c r="Q31" s="217"/>
      <c r="R31" s="223"/>
      <c r="S31" s="217"/>
      <c r="T31" s="251" t="str">
        <f>IF(R31&lt;PainelTIME!$B$4,"",IF(R31&lt;=PainelTIME!$B$5,PainelTIME!$B$3,IF(R31&lt;=PainelTIME!$C$5,PainelTIME!$C$3,IF(R31&lt;=PainelTIME!$D$5,PainelTIME!$D$3,IF(R31&lt;=PainelTIME!$E$5,PainelTIME!$E$3,IF(R31&lt;=PainelTIME!$F$5,PainelTIME!$F$3,IF(R31&lt;=PainelTIME!$G$5,PainelTIME!$G$3,IF(R31&lt;=PainelTIME!$H$5,PainelTIME!$H$3,IF(R31&lt;=PainelTIME!$I$5,PainelTIME!$I$3,IF(R31&lt;=PainelTIME!$J$5,PainelTIME!$J$3,IF(R31&lt;=PainelTIME!$K$5,PainelTIME!$K$3)))))))))))</f>
        <v/>
      </c>
      <c r="U31" s="173"/>
    </row>
    <row r="32" spans="1:21">
      <c r="A32" s="173"/>
      <c r="B32" s="236"/>
      <c r="C32" s="189"/>
      <c r="D32" s="216"/>
      <c r="E32" s="217"/>
      <c r="F32" s="216"/>
      <c r="G32" s="217"/>
      <c r="H32" s="224"/>
      <c r="I32" s="217"/>
      <c r="J32" s="218"/>
      <c r="K32" s="219"/>
      <c r="L32" s="250" t="str">
        <f>IF(H32&lt;PainelTIME!$B$4,"",IF(H32&lt;=PainelTIME!$B$5,PainelTIME!$B$3,IF(H32&lt;=PainelTIME!$C$5,PainelTIME!$C$3,IF(H32&lt;=PainelTIME!$D$5,PainelTIME!$D$3,IF(H32&lt;=PainelTIME!$E$5,PainelTIME!$E$3,IF(H32&lt;=PainelTIME!$F$5,PainelTIME!$F$3,IF(H32&lt;=PainelTIME!$G$5,PainelTIME!$G$3,IF(H32&lt;=PainelTIME!$H$5,PainelTIME!$H$3,IF(H32&lt;=PainelTIME!$I$5,PainelTIME!$I$3,IF(H32&lt;=PainelTIME!$J$5,PainelTIME!$J$3,IF(H32&lt;=PainelTIME!$K$5,PainelTIME!$K$3)))))))))))</f>
        <v/>
      </c>
      <c r="M32" s="219"/>
      <c r="N32" s="220"/>
      <c r="O32" s="221"/>
      <c r="P32" s="222"/>
      <c r="Q32" s="217"/>
      <c r="R32" s="223"/>
      <c r="S32" s="217"/>
      <c r="T32" s="251" t="str">
        <f>IF(R32&lt;PainelTIME!$B$4,"",IF(R32&lt;=PainelTIME!$B$5,PainelTIME!$B$3,IF(R32&lt;=PainelTIME!$C$5,PainelTIME!$C$3,IF(R32&lt;=PainelTIME!$D$5,PainelTIME!$D$3,IF(R32&lt;=PainelTIME!$E$5,PainelTIME!$E$3,IF(R32&lt;=PainelTIME!$F$5,PainelTIME!$F$3,IF(R32&lt;=PainelTIME!$G$5,PainelTIME!$G$3,IF(R32&lt;=PainelTIME!$H$5,PainelTIME!$H$3,IF(R32&lt;=PainelTIME!$I$5,PainelTIME!$I$3,IF(R32&lt;=PainelTIME!$J$5,PainelTIME!$J$3,IF(R32&lt;=PainelTIME!$K$5,PainelTIME!$K$3)))))))))))</f>
        <v/>
      </c>
      <c r="U32" s="173"/>
    </row>
    <row r="33" spans="1:21" ht="15.75" thickBot="1">
      <c r="A33" s="173"/>
      <c r="B33" s="237"/>
      <c r="C33" s="190"/>
      <c r="D33" s="225"/>
      <c r="E33" s="226"/>
      <c r="F33" s="225"/>
      <c r="G33" s="226"/>
      <c r="H33" s="227"/>
      <c r="I33" s="226"/>
      <c r="J33" s="228"/>
      <c r="K33" s="229"/>
      <c r="L33" s="250" t="str">
        <f>IF(H33&lt;PainelTIME!$B$4,"",IF(H33&lt;=PainelTIME!$B$5,PainelTIME!$B$3,IF(H33&lt;=PainelTIME!$C$5,PainelTIME!$C$3,IF(H33&lt;=PainelTIME!$D$5,PainelTIME!$D$3,IF(H33&lt;=PainelTIME!$E$5,PainelTIME!$E$3,IF(H33&lt;=PainelTIME!$F$5,PainelTIME!$F$3,IF(H33&lt;=PainelTIME!$G$5,PainelTIME!$G$3,IF(H33&lt;=PainelTIME!$H$5,PainelTIME!$H$3,IF(H33&lt;=PainelTIME!$I$5,PainelTIME!$I$3,IF(H33&lt;=PainelTIME!$J$5,PainelTIME!$J$3,IF(H33&lt;=PainelTIME!$K$5,PainelTIME!$K$3)))))))))))</f>
        <v/>
      </c>
      <c r="M33" s="229"/>
      <c r="N33" s="230"/>
      <c r="O33" s="231"/>
      <c r="P33" s="232"/>
      <c r="Q33" s="226"/>
      <c r="R33" s="233"/>
      <c r="S33" s="226"/>
      <c r="T33" s="251" t="str">
        <f>IF(R33&lt;PainelTIME!$B$4,"",IF(R33&lt;=PainelTIME!$B$5,PainelTIME!$B$3,IF(R33&lt;=PainelTIME!$C$5,PainelTIME!$C$3,IF(R33&lt;=PainelTIME!$D$5,PainelTIME!$D$3,IF(R33&lt;=PainelTIME!$E$5,PainelTIME!$E$3,IF(R33&lt;=PainelTIME!$F$5,PainelTIME!$F$3,IF(R33&lt;=PainelTIME!$G$5,PainelTIME!$G$3,IF(R33&lt;=PainelTIME!$H$5,PainelTIME!$H$3,IF(R33&lt;=PainelTIME!$I$5,PainelTIME!$I$3,IF(R33&lt;=PainelTIME!$J$5,PainelTIME!$J$3,IF(R33&lt;=PainelTIME!$K$5,PainelTIME!$K$3)))))))))))</f>
        <v/>
      </c>
      <c r="U33" s="173"/>
    </row>
    <row r="34" spans="1:21">
      <c r="A34" s="173"/>
      <c r="B34" s="173"/>
      <c r="C34" s="173"/>
      <c r="D34" s="173"/>
      <c r="E34" s="173"/>
      <c r="F34" s="173"/>
      <c r="G34" s="173"/>
      <c r="H34" s="173"/>
      <c r="I34" s="173"/>
      <c r="J34" s="173"/>
      <c r="K34" s="173"/>
      <c r="L34" s="173"/>
      <c r="M34" s="173"/>
      <c r="N34" s="173"/>
      <c r="O34" s="173"/>
      <c r="P34" s="173"/>
      <c r="Q34" s="173"/>
      <c r="R34" s="173"/>
      <c r="S34" s="173"/>
      <c r="T34" s="173"/>
      <c r="U34" s="173"/>
    </row>
  </sheetData>
  <mergeCells count="11">
    <mergeCell ref="A1:U1"/>
    <mergeCell ref="P3:P4"/>
    <mergeCell ref="R3:R4"/>
    <mergeCell ref="B3:B4"/>
    <mergeCell ref="D3:D4"/>
    <mergeCell ref="F3:F4"/>
    <mergeCell ref="H3:H4"/>
    <mergeCell ref="J3:J4"/>
    <mergeCell ref="N3:N4"/>
    <mergeCell ref="T3:T4"/>
    <mergeCell ref="L3:L4"/>
  </mergeCells>
  <pageMargins left="0.511811024" right="0.511811024" top="0.78740157499999996" bottom="0.78740157499999996" header="0.31496062000000002" footer="0.31496062000000002"/>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LISTAS!$H$3:$H$21</xm:f>
          </x14:formula1>
          <xm:sqref>D5:D33</xm:sqref>
        </x14:dataValidation>
        <x14:dataValidation type="list" allowBlank="1" showInputMessage="1" showErrorMessage="1">
          <x14:formula1>
            <xm:f>MOTOR!$A$194:$A$204</xm:f>
          </x14:formula1>
          <xm:sqref>B5:B33</xm:sqref>
        </x14:dataValidation>
        <x14:dataValidation type="list" allowBlank="1" showInputMessage="1" showErrorMessage="1">
          <x14:formula1>
            <xm:f>LISTAS!$I$3:$I$42</xm:f>
          </x14:formula1>
          <xm:sqref>F5:F33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5"/>
  <dimension ref="A1:L42"/>
  <sheetViews>
    <sheetView workbookViewId="0">
      <selection activeCell="K16" sqref="K16"/>
    </sheetView>
  </sheetViews>
  <sheetFormatPr defaultRowHeight="15"/>
  <cols>
    <col min="1" max="1" width="19.140625" bestFit="1" customWidth="1"/>
    <col min="2" max="2" width="16.85546875" bestFit="1" customWidth="1"/>
    <col min="3" max="3" width="20.42578125" bestFit="1" customWidth="1"/>
    <col min="4" max="4" width="13.140625" bestFit="1" customWidth="1"/>
    <col min="5" max="5" width="16.85546875" bestFit="1" customWidth="1"/>
    <col min="6" max="6" width="8.42578125" bestFit="1" customWidth="1"/>
    <col min="7" max="7" width="20.42578125" bestFit="1" customWidth="1"/>
    <col min="8" max="8" width="18.28515625" bestFit="1" customWidth="1"/>
    <col min="9" max="9" width="19.42578125" bestFit="1" customWidth="1"/>
    <col min="10" max="10" width="10.140625" bestFit="1" customWidth="1"/>
  </cols>
  <sheetData>
    <row r="1" spans="1:12">
      <c r="A1" s="62" t="s">
        <v>105</v>
      </c>
    </row>
    <row r="2" spans="1:12">
      <c r="A2" s="61" t="s">
        <v>106</v>
      </c>
      <c r="B2" s="61" t="s">
        <v>205</v>
      </c>
      <c r="C2" s="61" t="s">
        <v>204</v>
      </c>
      <c r="D2" s="61" t="s">
        <v>207</v>
      </c>
      <c r="E2" s="61" t="s">
        <v>119</v>
      </c>
      <c r="F2" s="61" t="s">
        <v>137</v>
      </c>
      <c r="G2" s="61" t="s">
        <v>140</v>
      </c>
      <c r="H2" s="61" t="s">
        <v>147</v>
      </c>
      <c r="I2" s="181" t="s">
        <v>160</v>
      </c>
      <c r="J2" s="181" t="s">
        <v>188</v>
      </c>
    </row>
    <row r="3" spans="1:12">
      <c r="A3" s="60" t="s">
        <v>107</v>
      </c>
      <c r="B3" s="60" t="s">
        <v>202</v>
      </c>
      <c r="C3" s="60" t="s">
        <v>110</v>
      </c>
      <c r="D3" s="60" t="s">
        <v>206</v>
      </c>
      <c r="E3" s="147">
        <v>0</v>
      </c>
      <c r="F3" s="174" t="s">
        <v>138</v>
      </c>
      <c r="G3" s="174" t="s">
        <v>21</v>
      </c>
      <c r="H3" s="174" t="s">
        <v>157</v>
      </c>
      <c r="I3" s="174" t="s">
        <v>172</v>
      </c>
      <c r="J3" s="174" t="s">
        <v>189</v>
      </c>
    </row>
    <row r="4" spans="1:12">
      <c r="A4" s="60" t="s">
        <v>108</v>
      </c>
      <c r="B4" s="60" t="s">
        <v>203</v>
      </c>
      <c r="C4" s="60" t="s">
        <v>111</v>
      </c>
      <c r="D4" s="60" t="s">
        <v>110</v>
      </c>
      <c r="E4" s="147">
        <v>1</v>
      </c>
      <c r="F4" s="174" t="s">
        <v>139</v>
      </c>
      <c r="G4" s="174" t="s">
        <v>19</v>
      </c>
      <c r="H4" s="174" t="s">
        <v>156</v>
      </c>
      <c r="I4" s="174" t="s">
        <v>41</v>
      </c>
      <c r="J4" s="174" t="s">
        <v>190</v>
      </c>
    </row>
    <row r="5" spans="1:12">
      <c r="A5" s="60" t="s">
        <v>199</v>
      </c>
      <c r="B5" s="60"/>
      <c r="C5" s="60"/>
      <c r="D5" s="60" t="s">
        <v>111</v>
      </c>
      <c r="E5" s="147">
        <v>2</v>
      </c>
      <c r="F5" s="147"/>
      <c r="G5" s="174" t="s">
        <v>20</v>
      </c>
      <c r="H5" s="174" t="s">
        <v>25</v>
      </c>
      <c r="I5" s="174" t="s">
        <v>157</v>
      </c>
      <c r="J5" s="174" t="s">
        <v>191</v>
      </c>
    </row>
    <row r="6" spans="1:12">
      <c r="A6" s="60" t="s">
        <v>200</v>
      </c>
      <c r="D6" s="60"/>
      <c r="E6" s="147">
        <v>3</v>
      </c>
      <c r="G6" s="174" t="s">
        <v>221</v>
      </c>
      <c r="H6" s="174" t="s">
        <v>26</v>
      </c>
      <c r="I6" s="174" t="s">
        <v>169</v>
      </c>
      <c r="J6" s="174" t="s">
        <v>192</v>
      </c>
    </row>
    <row r="7" spans="1:12">
      <c r="A7" s="60" t="s">
        <v>201</v>
      </c>
      <c r="E7" s="147">
        <v>4</v>
      </c>
      <c r="G7" s="174" t="s">
        <v>141</v>
      </c>
      <c r="H7" s="174" t="s">
        <v>20</v>
      </c>
      <c r="I7" s="174" t="s">
        <v>166</v>
      </c>
      <c r="J7" s="174" t="s">
        <v>193</v>
      </c>
      <c r="L7" s="180" t="s">
        <v>159</v>
      </c>
    </row>
    <row r="8" spans="1:12">
      <c r="A8" s="60" t="s">
        <v>109</v>
      </c>
      <c r="E8" s="147"/>
      <c r="G8" s="148"/>
      <c r="H8" s="174" t="s">
        <v>27</v>
      </c>
      <c r="I8" s="174" t="s">
        <v>23</v>
      </c>
      <c r="J8" s="174"/>
    </row>
    <row r="9" spans="1:12">
      <c r="A9" s="60"/>
      <c r="E9" s="148"/>
      <c r="H9" s="174" t="s">
        <v>173</v>
      </c>
      <c r="I9" s="174" t="s">
        <v>22</v>
      </c>
    </row>
    <row r="10" spans="1:12">
      <c r="E10" s="148"/>
      <c r="H10" s="174" t="s">
        <v>148</v>
      </c>
      <c r="I10" s="174" t="s">
        <v>156</v>
      </c>
    </row>
    <row r="11" spans="1:12">
      <c r="H11" s="174" t="s">
        <v>153</v>
      </c>
      <c r="I11" s="174" t="s">
        <v>25</v>
      </c>
    </row>
    <row r="12" spans="1:12">
      <c r="H12" s="174" t="s">
        <v>21</v>
      </c>
      <c r="I12" s="174" t="s">
        <v>164</v>
      </c>
    </row>
    <row r="13" spans="1:12">
      <c r="H13" s="174" t="s">
        <v>154</v>
      </c>
      <c r="I13" s="174" t="s">
        <v>26</v>
      </c>
    </row>
    <row r="14" spans="1:12">
      <c r="H14" s="174" t="s">
        <v>154</v>
      </c>
      <c r="I14" s="174" t="s">
        <v>20</v>
      </c>
    </row>
    <row r="15" spans="1:12">
      <c r="H15" s="174" t="s">
        <v>29</v>
      </c>
      <c r="I15" s="174" t="s">
        <v>163</v>
      </c>
    </row>
    <row r="16" spans="1:12">
      <c r="H16" s="174" t="s">
        <v>19</v>
      </c>
      <c r="I16" s="174" t="s">
        <v>151</v>
      </c>
    </row>
    <row r="17" spans="8:9">
      <c r="H17" s="174" t="s">
        <v>14</v>
      </c>
      <c r="I17" s="174" t="s">
        <v>150</v>
      </c>
    </row>
    <row r="18" spans="8:9">
      <c r="H18" s="174" t="s">
        <v>149</v>
      </c>
      <c r="I18" s="174" t="s">
        <v>27</v>
      </c>
    </row>
    <row r="19" spans="8:9">
      <c r="H19" s="174" t="s">
        <v>28</v>
      </c>
      <c r="I19" s="174" t="s">
        <v>167</v>
      </c>
    </row>
    <row r="20" spans="8:9">
      <c r="H20" s="174" t="s">
        <v>152</v>
      </c>
      <c r="I20" s="174" t="s">
        <v>24</v>
      </c>
    </row>
    <row r="21" spans="8:9">
      <c r="H21" s="174"/>
      <c r="I21" s="174" t="s">
        <v>40</v>
      </c>
    </row>
    <row r="22" spans="8:9">
      <c r="H22" s="182"/>
      <c r="I22" s="174" t="s">
        <v>170</v>
      </c>
    </row>
    <row r="23" spans="8:9">
      <c r="H23" s="182"/>
      <c r="I23" s="174" t="s">
        <v>173</v>
      </c>
    </row>
    <row r="24" spans="8:9">
      <c r="H24" s="182"/>
      <c r="I24" s="174" t="s">
        <v>153</v>
      </c>
    </row>
    <row r="25" spans="8:9">
      <c r="H25" s="182"/>
      <c r="I25" s="174" t="s">
        <v>13</v>
      </c>
    </row>
    <row r="26" spans="8:9">
      <c r="H26" s="182"/>
      <c r="I26" s="174" t="s">
        <v>165</v>
      </c>
    </row>
    <row r="27" spans="8:9">
      <c r="H27" s="182"/>
      <c r="I27" s="174" t="s">
        <v>155</v>
      </c>
    </row>
    <row r="28" spans="8:9">
      <c r="H28" s="183"/>
      <c r="I28" s="174" t="s">
        <v>21</v>
      </c>
    </row>
    <row r="29" spans="8:9">
      <c r="I29" s="174" t="s">
        <v>154</v>
      </c>
    </row>
    <row r="30" spans="8:9">
      <c r="I30" s="174" t="s">
        <v>168</v>
      </c>
    </row>
    <row r="31" spans="8:9">
      <c r="I31" s="174" t="s">
        <v>29</v>
      </c>
    </row>
    <row r="32" spans="8:9">
      <c r="I32" s="174" t="s">
        <v>17</v>
      </c>
    </row>
    <row r="33" spans="9:9">
      <c r="I33" s="174" t="s">
        <v>171</v>
      </c>
    </row>
    <row r="34" spans="9:9">
      <c r="I34" s="174" t="s">
        <v>19</v>
      </c>
    </row>
    <row r="35" spans="9:9">
      <c r="I35" s="174" t="s">
        <v>14</v>
      </c>
    </row>
    <row r="36" spans="9:9">
      <c r="I36" s="174" t="s">
        <v>162</v>
      </c>
    </row>
    <row r="37" spans="9:9">
      <c r="I37" s="174" t="s">
        <v>149</v>
      </c>
    </row>
    <row r="38" spans="9:9">
      <c r="I38" s="174" t="s">
        <v>34</v>
      </c>
    </row>
    <row r="39" spans="9:9">
      <c r="I39" s="174" t="s">
        <v>28</v>
      </c>
    </row>
    <row r="40" spans="9:9">
      <c r="I40" s="174" t="s">
        <v>152</v>
      </c>
    </row>
    <row r="41" spans="9:9">
      <c r="I41" s="174" t="s">
        <v>161</v>
      </c>
    </row>
    <row r="42" spans="9:9">
      <c r="I42" s="174"/>
    </row>
  </sheetData>
  <sortState ref="I3:I41">
    <sortCondition ref="I41"/>
  </sortState>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4"/>
  <dimension ref="A1:BE236"/>
  <sheetViews>
    <sheetView topLeftCell="A184" workbookViewId="0">
      <selection activeCell="F188" sqref="F188"/>
    </sheetView>
  </sheetViews>
  <sheetFormatPr defaultColWidth="9.140625" defaultRowHeight="15"/>
  <cols>
    <col min="1" max="1" width="19.42578125" style="9" bestFit="1" customWidth="1"/>
    <col min="2" max="2" width="2" style="9" bestFit="1" customWidth="1"/>
    <col min="3" max="3" width="14" style="9" bestFit="1" customWidth="1"/>
    <col min="4" max="4" width="9.140625" style="9"/>
    <col min="5" max="5" width="18.28515625" style="9" bestFit="1" customWidth="1"/>
    <col min="6" max="6" width="2" style="9" bestFit="1" customWidth="1"/>
    <col min="7" max="7" width="11.5703125" style="9" bestFit="1" customWidth="1"/>
    <col min="8" max="8" width="9.140625" style="9"/>
    <col min="9" max="9" width="18.28515625" style="9" bestFit="1" customWidth="1"/>
    <col min="10" max="10" width="12.7109375" style="9" bestFit="1" customWidth="1"/>
    <col min="11" max="11" width="7" style="9" bestFit="1" customWidth="1"/>
    <col min="12" max="12" width="7.5703125" style="9" customWidth="1"/>
    <col min="13" max="13" width="9.140625" style="9"/>
    <col min="14" max="14" width="13.42578125" style="9" bestFit="1" customWidth="1"/>
    <col min="15" max="15" width="10.7109375" style="9" bestFit="1" customWidth="1"/>
    <col min="16" max="16" width="7" style="9" bestFit="1" customWidth="1"/>
    <col min="17" max="17" width="5.5703125" style="9" bestFit="1" customWidth="1"/>
    <col min="18" max="18" width="9.140625" style="9"/>
    <col min="19" max="19" width="20.140625" style="9" bestFit="1" customWidth="1"/>
    <col min="20" max="20" width="47.85546875" style="9" bestFit="1" customWidth="1"/>
    <col min="21" max="23" width="9.140625" style="9"/>
    <col min="24" max="24" width="20.140625" style="9" bestFit="1" customWidth="1"/>
    <col min="25" max="25" width="58.28515625" style="9" bestFit="1" customWidth="1"/>
    <col min="26" max="28" width="9.140625" style="9"/>
    <col min="29" max="29" width="20.28515625" style="9" bestFit="1" customWidth="1"/>
    <col min="30" max="30" width="59.140625" style="9" bestFit="1" customWidth="1"/>
    <col min="31" max="32" width="9.140625" style="9"/>
    <col min="33" max="33" width="9.140625" style="37"/>
    <col min="34" max="34" width="33.85546875" style="9" bestFit="1" customWidth="1"/>
    <col min="35" max="35" width="31.85546875" style="9" bestFit="1" customWidth="1"/>
    <col min="36" max="46" width="9.140625" style="9"/>
    <col min="47" max="47" width="9.140625" style="37"/>
    <col min="48" max="48" width="9.140625" style="9"/>
    <col min="49" max="49" width="13.85546875" style="9" customWidth="1"/>
    <col min="50" max="50" width="11.85546875" style="9" bestFit="1" customWidth="1"/>
    <col min="51" max="51" width="18.28515625" style="9" bestFit="1" customWidth="1"/>
    <col min="52" max="52" width="15.140625" style="9" bestFit="1" customWidth="1"/>
    <col min="53" max="53" width="29.85546875" style="9" bestFit="1" customWidth="1"/>
    <col min="54" max="54" width="18.7109375" style="9" bestFit="1" customWidth="1"/>
    <col min="55" max="55" width="21.5703125" style="9" bestFit="1" customWidth="1"/>
    <col min="56" max="56" width="14.42578125" style="9" bestFit="1" customWidth="1"/>
    <col min="57" max="57" width="10.7109375" style="9" bestFit="1" customWidth="1"/>
    <col min="58" max="16384" width="9.140625" style="9"/>
  </cols>
  <sheetData>
    <row r="1" spans="1:47" s="38" customFormat="1" ht="27" thickBot="1">
      <c r="A1" s="39" t="s">
        <v>88</v>
      </c>
      <c r="C1" s="50"/>
      <c r="AG1" s="77"/>
      <c r="AU1" s="77"/>
    </row>
    <row r="2" spans="1:47" ht="15.75" thickBot="1">
      <c r="A2" s="10" t="s">
        <v>5</v>
      </c>
      <c r="B2" s="11"/>
      <c r="C2" s="8" t="s">
        <v>67</v>
      </c>
      <c r="E2" s="10" t="s">
        <v>6</v>
      </c>
      <c r="F2" s="11"/>
      <c r="G2" s="11" t="s">
        <v>66</v>
      </c>
      <c r="I2" s="42" t="s">
        <v>7</v>
      </c>
      <c r="J2" s="43" t="s">
        <v>47</v>
      </c>
      <c r="K2" s="43" t="s">
        <v>38</v>
      </c>
      <c r="L2" s="43" t="s">
        <v>37</v>
      </c>
      <c r="N2" s="42" t="s">
        <v>65</v>
      </c>
      <c r="O2" s="43" t="s">
        <v>47</v>
      </c>
      <c r="P2" s="43" t="s">
        <v>38</v>
      </c>
      <c r="Q2" s="43" t="s">
        <v>37</v>
      </c>
      <c r="S2" s="333" t="s">
        <v>0</v>
      </c>
      <c r="T2" s="334"/>
      <c r="U2" s="334"/>
      <c r="V2" s="335"/>
      <c r="X2" s="338" t="s">
        <v>1</v>
      </c>
      <c r="Y2" s="339"/>
      <c r="Z2" s="339"/>
      <c r="AA2" s="340"/>
      <c r="AC2" s="338" t="s">
        <v>49</v>
      </c>
      <c r="AD2" s="339"/>
      <c r="AE2" s="339"/>
      <c r="AF2" s="340"/>
      <c r="AH2" s="1" t="s">
        <v>121</v>
      </c>
      <c r="AI2" s="157" t="s">
        <v>126</v>
      </c>
      <c r="AJ2" s="53"/>
      <c r="AK2" s="52"/>
    </row>
    <row r="3" spans="1:47">
      <c r="A3" s="12" t="s">
        <v>13</v>
      </c>
      <c r="B3" s="13">
        <f>IF(C3="Sim",1,0)</f>
        <v>1</v>
      </c>
      <c r="C3" s="14" t="str">
        <f>DINÂMICA!E59</f>
        <v>Sim</v>
      </c>
      <c r="E3" s="15" t="s">
        <v>22</v>
      </c>
      <c r="F3" s="13">
        <f>IF(G3="Sim",1,0)</f>
        <v>1</v>
      </c>
      <c r="G3" s="14" t="str">
        <f>DINÂMICA!E67</f>
        <v>Sim</v>
      </c>
      <c r="I3" s="44" t="s">
        <v>25</v>
      </c>
      <c r="J3" s="45">
        <f>IF(DINÂMICA!$E$27="","",IF(DINÂMICA!$E$27="Nunca",0%,IF(DINÂMICA!$E$27="Raramente",10%,IF(DINÂMICA!$E$27="Às vezes",25%,IF(DINÂMICA!$E$27="Muitas vezes",50%,IF(DINÂMICA!$E$27="Quase sempre",75%,100%))))))</f>
        <v>0.75</v>
      </c>
      <c r="K3" s="45">
        <f>$J$8</f>
        <v>0.8</v>
      </c>
      <c r="L3" s="63">
        <v>1</v>
      </c>
      <c r="N3" s="44" t="s">
        <v>34</v>
      </c>
      <c r="O3" s="45">
        <f>IF(DINÂMICA!$E$19="","",IF(DINÂMICA!$E$19="Nunca",0%,IF(DINÂMICA!$E$19="Raramente",10%,IF(DINÂMICA!$E$19="Às vezes",25%,IF(DINÂMICA!$E$19="Muitas vezes",50%,IF(DINÂMICA!$E$19="Quase sempre",75%,100%))))))</f>
        <v>0.5</v>
      </c>
      <c r="P3" s="45">
        <f>$O$6</f>
        <v>0.75</v>
      </c>
      <c r="Q3" s="63">
        <v>1</v>
      </c>
      <c r="S3" s="18" t="s">
        <v>3</v>
      </c>
      <c r="T3" s="18" t="s">
        <v>45</v>
      </c>
      <c r="U3" s="13">
        <f>IF(V3="Sim",1,0)</f>
        <v>0</v>
      </c>
      <c r="V3" s="13" t="str">
        <f>DINÂMICA!E39</f>
        <v>Satisfatório</v>
      </c>
      <c r="X3" s="19" t="s">
        <v>3</v>
      </c>
      <c r="Y3" s="20" t="s">
        <v>50</v>
      </c>
      <c r="Z3" s="13">
        <f>IF(AA3="Sim",1,0)</f>
        <v>0</v>
      </c>
      <c r="AA3" s="21" t="str">
        <f>DINÂMICA!E45</f>
        <v>Satisfatório</v>
      </c>
      <c r="AC3" s="19" t="s">
        <v>3</v>
      </c>
      <c r="AD3" s="20" t="s">
        <v>55</v>
      </c>
      <c r="AE3" s="21">
        <f>IF(AF3="Sim",1,0)</f>
        <v>0</v>
      </c>
      <c r="AF3" s="21" t="str">
        <f>DINÂMICA!E51</f>
        <v>Satisfatório</v>
      </c>
      <c r="AH3" s="155" t="s">
        <v>125</v>
      </c>
      <c r="AI3" s="156">
        <f>DINÂMICA!$E$8</f>
        <v>48</v>
      </c>
      <c r="AJ3" s="87"/>
      <c r="AK3" s="52"/>
    </row>
    <row r="4" spans="1:47">
      <c r="A4" s="22" t="s">
        <v>14</v>
      </c>
      <c r="B4" s="13">
        <f t="shared" ref="B4:B7" si="0">IF(C4="Sim",1,0)</f>
        <v>1</v>
      </c>
      <c r="C4" s="14" t="str">
        <f>DINÂMICA!E60</f>
        <v>Sim</v>
      </c>
      <c r="E4" s="22" t="s">
        <v>23</v>
      </c>
      <c r="F4" s="13">
        <f t="shared" ref="F4:F5" si="1">IF(G4="Sim",1,0)</f>
        <v>1</v>
      </c>
      <c r="G4" s="14" t="str">
        <f>DINÂMICA!E68</f>
        <v>Sim</v>
      </c>
      <c r="I4" s="23" t="s">
        <v>26</v>
      </c>
      <c r="J4" s="24">
        <f>IF(DINÂMICA!$E$29="","",IF(DINÂMICA!$E$29="Nunca",0%,IF(DINÂMICA!$E$29="Raramente",10%,IF(DINÂMICA!$E$29="Às vezes",25%,IF(DINÂMICA!$E$29="Muitas vezes",50%,IF(DINÂMICA!$E$29="Quase sempre",75%,100%))))))</f>
        <v>0.75</v>
      </c>
      <c r="K4" s="24">
        <f>$J$8</f>
        <v>0.8</v>
      </c>
      <c r="L4" s="64">
        <v>1</v>
      </c>
      <c r="N4" s="23" t="s">
        <v>40</v>
      </c>
      <c r="O4" s="24">
        <f>IF(DINÂMICA!$E$21="","",IF(DINÂMICA!$E$21="Nunca",0%,IF(DINÂMICA!$E$21="Raramente",10%,IF(DINÂMICA!$E$21="Às vezes",25%,IF(DINÂMICA!$E$21="Muitas vezes",50%,IF(DINÂMICA!$E$21="Quase sempre",75%,100%))))))</f>
        <v>0.75</v>
      </c>
      <c r="P4" s="24">
        <f>$O$6</f>
        <v>0.75</v>
      </c>
      <c r="Q4" s="64">
        <v>1</v>
      </c>
      <c r="S4" s="18" t="s">
        <v>60</v>
      </c>
      <c r="T4" s="18" t="s">
        <v>63</v>
      </c>
      <c r="U4" s="13">
        <f t="shared" ref="U4:U7" si="2">IF(V4="Sim",1,0)</f>
        <v>0</v>
      </c>
      <c r="V4" s="13" t="str">
        <f>DINÂMICA!E40</f>
        <v>Satisfatório</v>
      </c>
      <c r="X4" s="18" t="s">
        <v>60</v>
      </c>
      <c r="Y4" s="18" t="s">
        <v>51</v>
      </c>
      <c r="Z4" s="13">
        <f t="shared" ref="Z4:Z7" si="3">IF(AA4="Sim",1,0)</f>
        <v>0</v>
      </c>
      <c r="AA4" s="21" t="str">
        <f>DINÂMICA!E46</f>
        <v>Satisfatório</v>
      </c>
      <c r="AC4" s="18" t="s">
        <v>60</v>
      </c>
      <c r="AD4" s="18" t="s">
        <v>56</v>
      </c>
      <c r="AE4" s="21">
        <f t="shared" ref="AE4:AE7" si="4">IF(AF4="Sim",1,0)</f>
        <v>0</v>
      </c>
      <c r="AF4" s="21" t="str">
        <f>DINÂMICA!E52</f>
        <v>Satisfatório</v>
      </c>
      <c r="AH4" s="153"/>
      <c r="AI4" s="56"/>
      <c r="AJ4" s="87"/>
      <c r="AK4" s="52"/>
    </row>
    <row r="5" spans="1:47" ht="15.75" thickBot="1">
      <c r="A5" s="22" t="s">
        <v>15</v>
      </c>
      <c r="B5" s="13">
        <f t="shared" si="0"/>
        <v>1</v>
      </c>
      <c r="C5" s="14" t="str">
        <f>DINÂMICA!E61</f>
        <v>Sim</v>
      </c>
      <c r="E5" s="22" t="s">
        <v>24</v>
      </c>
      <c r="F5" s="13">
        <f t="shared" si="1"/>
        <v>0</v>
      </c>
      <c r="G5" s="14" t="str">
        <f>DINÂMICA!E69</f>
        <v>Não</v>
      </c>
      <c r="I5" s="23" t="s">
        <v>27</v>
      </c>
      <c r="J5" s="24">
        <f>IF(DINÂMICA!$E$31="","",IF(DINÂMICA!$E$31="Nunca",0%,IF(DINÂMICA!$E$31="Raramente",10%,IF(DINÂMICA!$E$31="Às vezes",25%,IF(DINÂMICA!$E$31="Muitas vezes",50%,IF(DINÂMICA!$E$31="Quase sempre",75%,100%))))))</f>
        <v>0.75</v>
      </c>
      <c r="K5" s="24">
        <f>$J$8</f>
        <v>0.8</v>
      </c>
      <c r="L5" s="64">
        <v>1</v>
      </c>
      <c r="N5" s="25" t="s">
        <v>41</v>
      </c>
      <c r="O5" s="26">
        <f>IF(DINÂMICA!$E$23="","",IF(DINÂMICA!$E$23="Nunca",0%,IF(DINÂMICA!$E$23="Raramente",10%,IF(DINÂMICA!$E$23="Às vezes",25%,IF(DINÂMICA!$E$23="Muitas vezes",50%,IF(DINÂMICA!$E$23="Quase sempre",75%,100%))))))</f>
        <v>1</v>
      </c>
      <c r="P5" s="26">
        <f>$O$6</f>
        <v>0.75</v>
      </c>
      <c r="Q5" s="65">
        <v>1</v>
      </c>
      <c r="S5" s="18" t="s">
        <v>59</v>
      </c>
      <c r="T5" s="27" t="s">
        <v>43</v>
      </c>
      <c r="U5" s="13">
        <f t="shared" si="2"/>
        <v>0</v>
      </c>
      <c r="V5" s="13" t="str">
        <f>DINÂMICA!E41</f>
        <v>Ponto de Atenção</v>
      </c>
      <c r="X5" s="18" t="s">
        <v>9</v>
      </c>
      <c r="Y5" s="27" t="s">
        <v>52</v>
      </c>
      <c r="Z5" s="13">
        <f t="shared" si="3"/>
        <v>0</v>
      </c>
      <c r="AA5" s="21" t="str">
        <f>DINÂMICA!E47</f>
        <v>Satisfatório</v>
      </c>
      <c r="AC5" s="18" t="s">
        <v>62</v>
      </c>
      <c r="AD5" s="27" t="s">
        <v>57</v>
      </c>
      <c r="AE5" s="21">
        <f t="shared" si="4"/>
        <v>0</v>
      </c>
      <c r="AF5" s="21" t="str">
        <f>DINÂMICA!E53</f>
        <v>Ponto de Atenção</v>
      </c>
      <c r="AH5" s="153" t="s">
        <v>122</v>
      </c>
      <c r="AI5" s="56">
        <f>DINÂMICA!$E$10</f>
        <v>48</v>
      </c>
      <c r="AJ5" s="87"/>
      <c r="AK5" s="52"/>
    </row>
    <row r="6" spans="1:47" ht="15.75" thickBot="1">
      <c r="A6" s="22" t="s">
        <v>16</v>
      </c>
      <c r="B6" s="13">
        <f t="shared" si="0"/>
        <v>1</v>
      </c>
      <c r="C6" s="14" t="str">
        <f>DINÂMICA!E62</f>
        <v>Sim</v>
      </c>
      <c r="E6" s="1" t="s">
        <v>18</v>
      </c>
      <c r="F6" s="2">
        <f>SUM(F3:F5)</f>
        <v>2</v>
      </c>
      <c r="G6" s="3"/>
      <c r="I6" s="23" t="s">
        <v>29</v>
      </c>
      <c r="J6" s="24">
        <f>IF(DINÂMICA!$E$33="","",IF(DINÂMICA!$E$33="Nunca",0%,IF(DINÂMICA!$E$33="Raramente",10%,IF(DINÂMICA!$E$33="Às vezes",25%,IF(DINÂMICA!$E$33="Muitas vezes",50%,IF(DINÂMICA!$E$33="Quase sempre",75%,100%))))))</f>
        <v>1</v>
      </c>
      <c r="K6" s="24">
        <f t="shared" ref="K6:K7" si="5">$J$8</f>
        <v>0.8</v>
      </c>
      <c r="L6" s="64">
        <v>1</v>
      </c>
      <c r="N6" s="5" t="s">
        <v>18</v>
      </c>
      <c r="O6" s="6">
        <f>SUM(O3:O5)/3</f>
        <v>0.75</v>
      </c>
      <c r="P6" s="28"/>
      <c r="S6" s="18" t="s">
        <v>2</v>
      </c>
      <c r="T6" s="29" t="s">
        <v>44</v>
      </c>
      <c r="U6" s="13">
        <f t="shared" si="2"/>
        <v>0</v>
      </c>
      <c r="V6" s="13" t="str">
        <f>DINÂMICA!E42</f>
        <v>Satisfatório</v>
      </c>
      <c r="X6" s="18" t="s">
        <v>61</v>
      </c>
      <c r="Y6" s="18" t="s">
        <v>53</v>
      </c>
      <c r="Z6" s="13">
        <f t="shared" si="3"/>
        <v>0</v>
      </c>
      <c r="AA6" s="21" t="str">
        <f>DINÂMICA!E48</f>
        <v>Ponto de Atenção</v>
      </c>
      <c r="AC6" s="18" t="s">
        <v>4</v>
      </c>
      <c r="AD6" s="18" t="s">
        <v>58</v>
      </c>
      <c r="AE6" s="21">
        <f t="shared" si="4"/>
        <v>0</v>
      </c>
      <c r="AF6" s="21" t="str">
        <f>DINÂMICA!E54</f>
        <v>Satisfatório</v>
      </c>
      <c r="AH6" s="152"/>
      <c r="AI6" s="56"/>
      <c r="AJ6" s="87"/>
      <c r="AK6" s="52"/>
    </row>
    <row r="7" spans="1:47" ht="15.75" thickBot="1">
      <c r="A7" s="30" t="s">
        <v>17</v>
      </c>
      <c r="B7" s="13">
        <f t="shared" si="0"/>
        <v>0</v>
      </c>
      <c r="C7" s="14" t="str">
        <f>DINÂMICA!E63</f>
        <v>Não</v>
      </c>
      <c r="I7" s="25" t="s">
        <v>34</v>
      </c>
      <c r="J7" s="26">
        <f>IF(DINÂMICA!$E$35="","",IF(DINÂMICA!$E$35="Nunca",0%,IF(DINÂMICA!$E$35="Raramente",10%,IF(DINÂMICA!$E$35="Às vezes",25%,IF(DINÂMICA!$E$35="Muitas vezes",50%,IF(DINÂMICA!$E$35="Quase sempre",75%,100%))))))</f>
        <v>0.75</v>
      </c>
      <c r="K7" s="26">
        <f t="shared" si="5"/>
        <v>0.8</v>
      </c>
      <c r="L7" s="65">
        <v>1</v>
      </c>
      <c r="S7" s="18" t="s">
        <v>10</v>
      </c>
      <c r="T7" s="18" t="s">
        <v>46</v>
      </c>
      <c r="U7" s="13">
        <f t="shared" si="2"/>
        <v>0</v>
      </c>
      <c r="V7" s="13" t="str">
        <f>DINÂMICA!E43</f>
        <v>Satisfatório</v>
      </c>
      <c r="X7" s="31" t="s">
        <v>8</v>
      </c>
      <c r="Y7" s="31" t="s">
        <v>54</v>
      </c>
      <c r="Z7" s="13">
        <f t="shared" si="3"/>
        <v>0</v>
      </c>
      <c r="AA7" s="21" t="str">
        <f>DINÂMICA!E49</f>
        <v>Ponto de Atenção</v>
      </c>
      <c r="AC7" s="32" t="s">
        <v>2</v>
      </c>
      <c r="AD7" s="31" t="s">
        <v>64</v>
      </c>
      <c r="AE7" s="21">
        <f t="shared" si="4"/>
        <v>0</v>
      </c>
      <c r="AF7" s="21" t="str">
        <f>DINÂMICA!E55</f>
        <v>Ponto de Atenção</v>
      </c>
      <c r="AH7" s="154" t="s">
        <v>14</v>
      </c>
      <c r="AI7" s="59">
        <f>DINÂMICA!$E$12</f>
        <v>2</v>
      </c>
      <c r="AJ7" s="87"/>
      <c r="AK7" s="52"/>
    </row>
    <row r="8" spans="1:47" ht="15.75" thickBot="1">
      <c r="A8" s="1" t="s">
        <v>18</v>
      </c>
      <c r="B8" s="2">
        <f>SUM(B3:B7)</f>
        <v>4</v>
      </c>
      <c r="C8" s="3"/>
      <c r="I8" s="5" t="s">
        <v>18</v>
      </c>
      <c r="J8" s="6">
        <f>SUM(J3:J7)/5</f>
        <v>0.8</v>
      </c>
      <c r="K8" s="28"/>
      <c r="S8" s="336" t="s">
        <v>48</v>
      </c>
      <c r="T8" s="337"/>
      <c r="U8" s="33">
        <f>SUM(U3:U7)</f>
        <v>0</v>
      </c>
      <c r="V8" s="34">
        <f>(100%/5)*U8</f>
        <v>0</v>
      </c>
      <c r="X8" s="341" t="s">
        <v>48</v>
      </c>
      <c r="Y8" s="342"/>
      <c r="Z8" s="35">
        <f>SUM(Z3:Z7)</f>
        <v>0</v>
      </c>
      <c r="AA8" s="36">
        <f>(100%/5)*Z8</f>
        <v>0</v>
      </c>
      <c r="AC8" s="341" t="s">
        <v>48</v>
      </c>
      <c r="AD8" s="342"/>
      <c r="AE8" s="35">
        <f>SUM(AE3:AE7)</f>
        <v>0</v>
      </c>
      <c r="AF8" s="36">
        <f>(100%/5)*AE8</f>
        <v>0</v>
      </c>
      <c r="AH8" s="52"/>
      <c r="AI8" s="52"/>
      <c r="AJ8" s="52"/>
      <c r="AK8" s="52"/>
    </row>
    <row r="9" spans="1:47" s="38" customFormat="1" ht="27" thickBot="1">
      <c r="A9" s="40" t="s">
        <v>89</v>
      </c>
      <c r="C9" s="50"/>
      <c r="AG9" s="77"/>
      <c r="AU9" s="77"/>
    </row>
    <row r="10" spans="1:47" ht="15.75" thickBot="1">
      <c r="A10" s="10" t="s">
        <v>5</v>
      </c>
      <c r="B10" s="11"/>
      <c r="C10" s="8" t="s">
        <v>67</v>
      </c>
      <c r="E10" s="10" t="s">
        <v>6</v>
      </c>
      <c r="F10" s="11"/>
      <c r="G10" s="11" t="s">
        <v>66</v>
      </c>
      <c r="I10" s="42" t="s">
        <v>7</v>
      </c>
      <c r="J10" s="43" t="s">
        <v>47</v>
      </c>
      <c r="K10" s="43" t="s">
        <v>38</v>
      </c>
      <c r="L10" s="43" t="s">
        <v>37</v>
      </c>
      <c r="N10" s="42" t="s">
        <v>65</v>
      </c>
      <c r="O10" s="43" t="s">
        <v>47</v>
      </c>
      <c r="P10" s="43" t="s">
        <v>38</v>
      </c>
      <c r="Q10" s="43" t="s">
        <v>37</v>
      </c>
      <c r="S10" s="333" t="s">
        <v>0</v>
      </c>
      <c r="T10" s="334"/>
      <c r="U10" s="334"/>
      <c r="V10" s="335"/>
      <c r="X10" s="338" t="s">
        <v>1</v>
      </c>
      <c r="Y10" s="339"/>
      <c r="Z10" s="339"/>
      <c r="AA10" s="340"/>
      <c r="AC10" s="338" t="s">
        <v>49</v>
      </c>
      <c r="AD10" s="339"/>
      <c r="AE10" s="339"/>
      <c r="AF10" s="340"/>
      <c r="AH10" s="1" t="s">
        <v>121</v>
      </c>
      <c r="AI10" s="157" t="s">
        <v>126</v>
      </c>
    </row>
    <row r="11" spans="1:47">
      <c r="A11" s="12" t="s">
        <v>13</v>
      </c>
      <c r="B11" s="13">
        <f>IF(C11="Sim",1,0)</f>
        <v>1</v>
      </c>
      <c r="C11" s="14" t="str">
        <f>DINÂMICA!G59</f>
        <v>Sim</v>
      </c>
      <c r="E11" s="15" t="s">
        <v>22</v>
      </c>
      <c r="F11" s="13">
        <f>IF(G11="Sim",1,0)</f>
        <v>1</v>
      </c>
      <c r="G11" s="14" t="str">
        <f>DINÂMICA!G67</f>
        <v>Sim</v>
      </c>
      <c r="I11" s="44" t="s">
        <v>25</v>
      </c>
      <c r="J11" s="45">
        <f>IF(DINÂMICA!$G$27="","",IF(DINÂMICA!$G$27="Nunca",0%,IF(DINÂMICA!$G$27="Raramente",10%,IF(DINÂMICA!$G$27="Às vezes",25%,IF(DINÂMICA!$G$27="Muitas vezes",50%,IF(DINÂMICA!$G$27="Quase sempre",75%,100%))))))</f>
        <v>0.75</v>
      </c>
      <c r="K11" s="45">
        <f>$J$16</f>
        <v>0.8</v>
      </c>
      <c r="L11" s="63">
        <v>1</v>
      </c>
      <c r="N11" s="44" t="s">
        <v>34</v>
      </c>
      <c r="O11" s="45">
        <f>IF(DINÂMICA!$G$19="","",IF(DINÂMICA!$G$19="Nunca",0%,IF(DINÂMICA!$G$19="Raramente",10%,IF(DINÂMICA!$G$19="Às vezes",25%,IF(DINÂMICA!$G$19="Muitas vezes",50%,IF(DINÂMICA!$G$19="Quase sempre",75%,100%))))))</f>
        <v>0.5</v>
      </c>
      <c r="P11" s="45">
        <f>$O$14</f>
        <v>0.75</v>
      </c>
      <c r="Q11" s="63">
        <v>1</v>
      </c>
      <c r="S11" s="18" t="s">
        <v>3</v>
      </c>
      <c r="T11" s="18" t="s">
        <v>45</v>
      </c>
      <c r="U11" s="13">
        <f>IF(V11="Sim",1,0)</f>
        <v>0</v>
      </c>
      <c r="V11" s="13" t="str">
        <f>DINÂMICA!G39</f>
        <v>Satisfatório</v>
      </c>
      <c r="X11" s="19" t="s">
        <v>3</v>
      </c>
      <c r="Y11" s="20" t="s">
        <v>50</v>
      </c>
      <c r="Z11" s="13">
        <f>IF(AA11="Sim",1,0)</f>
        <v>0</v>
      </c>
      <c r="AA11" s="21" t="str">
        <f>DINÂMICA!G45</f>
        <v>Satisfatório</v>
      </c>
      <c r="AC11" s="19" t="s">
        <v>3</v>
      </c>
      <c r="AD11" s="20" t="s">
        <v>55</v>
      </c>
      <c r="AE11" s="21">
        <f>IF(AF11="Sim",1,0)</f>
        <v>0</v>
      </c>
      <c r="AF11" s="21" t="str">
        <f>DINÂMICA!G51</f>
        <v>Satisfatório</v>
      </c>
      <c r="AH11" s="155" t="s">
        <v>125</v>
      </c>
      <c r="AI11" s="156">
        <f>DINÂMICA!$G$8</f>
        <v>30</v>
      </c>
    </row>
    <row r="12" spans="1:47">
      <c r="A12" s="22" t="s">
        <v>14</v>
      </c>
      <c r="B12" s="13">
        <f t="shared" ref="B12:B15" si="6">IF(C12="Sim",1,0)</f>
        <v>1</v>
      </c>
      <c r="C12" s="14" t="str">
        <f>DINÂMICA!G60</f>
        <v>Sim</v>
      </c>
      <c r="E12" s="22" t="s">
        <v>23</v>
      </c>
      <c r="F12" s="13">
        <f t="shared" ref="F12:F13" si="7">IF(G12="Sim",1,0)</f>
        <v>1</v>
      </c>
      <c r="G12" s="14" t="str">
        <f>DINÂMICA!G68</f>
        <v>Sim</v>
      </c>
      <c r="I12" s="23" t="s">
        <v>26</v>
      </c>
      <c r="J12" s="24">
        <f>IF(DINÂMICA!$G$29="","",IF(DINÂMICA!$G$29="Nunca",0%,IF(DINÂMICA!$G$29="Raramente",10%,IF(DINÂMICA!$G$29="Às vezes",25%,IF(DINÂMICA!$G$29="Muitas vezes",50%,IF(DINÂMICA!$G$29="Quase sempre",75%,100%))))))</f>
        <v>0.75</v>
      </c>
      <c r="K12" s="24">
        <f t="shared" ref="K12:K15" si="8">$J$16</f>
        <v>0.8</v>
      </c>
      <c r="L12" s="64">
        <v>1</v>
      </c>
      <c r="N12" s="23" t="s">
        <v>40</v>
      </c>
      <c r="O12" s="24">
        <f>IF(DINÂMICA!$G$21="","",IF(DINÂMICA!$G$21="Nunca",0%,IF(DINÂMICA!$G$21="Raramente",10%,IF(DINÂMICA!$G$21="Às vezes",25%,IF(DINÂMICA!$G$21="Muitas vezes",50%,IF(DINÂMICA!$G$21="Quase sempre",75%,100%))))))</f>
        <v>0.75</v>
      </c>
      <c r="P12" s="24">
        <f t="shared" ref="P12:P13" si="9">$O$14</f>
        <v>0.75</v>
      </c>
      <c r="Q12" s="64">
        <v>1</v>
      </c>
      <c r="S12" s="18" t="s">
        <v>60</v>
      </c>
      <c r="T12" s="18" t="s">
        <v>63</v>
      </c>
      <c r="U12" s="13">
        <f t="shared" ref="U12:U15" si="10">IF(V12="Sim",1,0)</f>
        <v>0</v>
      </c>
      <c r="V12" s="13" t="str">
        <f>DINÂMICA!G40</f>
        <v>Satisfatório</v>
      </c>
      <c r="X12" s="18" t="s">
        <v>60</v>
      </c>
      <c r="Y12" s="18" t="s">
        <v>51</v>
      </c>
      <c r="Z12" s="13">
        <f t="shared" ref="Z12:Z15" si="11">IF(AA12="Sim",1,0)</f>
        <v>0</v>
      </c>
      <c r="AA12" s="21" t="str">
        <f>DINÂMICA!G46</f>
        <v>Satisfatório</v>
      </c>
      <c r="AC12" s="18" t="s">
        <v>60</v>
      </c>
      <c r="AD12" s="18" t="s">
        <v>56</v>
      </c>
      <c r="AE12" s="21">
        <f t="shared" ref="AE12:AE15" si="12">IF(AF12="Sim",1,0)</f>
        <v>0</v>
      </c>
      <c r="AF12" s="21" t="str">
        <f>DINÂMICA!G52</f>
        <v>Satisfatório</v>
      </c>
      <c r="AH12" s="153"/>
      <c r="AI12" s="56"/>
    </row>
    <row r="13" spans="1:47" ht="15.75" thickBot="1">
      <c r="A13" s="22" t="s">
        <v>15</v>
      </c>
      <c r="B13" s="13">
        <f t="shared" si="6"/>
        <v>1</v>
      </c>
      <c r="C13" s="14" t="str">
        <f>DINÂMICA!G61</f>
        <v>Sim</v>
      </c>
      <c r="E13" s="22" t="s">
        <v>24</v>
      </c>
      <c r="F13" s="13">
        <f t="shared" si="7"/>
        <v>0</v>
      </c>
      <c r="G13" s="14" t="str">
        <f>DINÂMICA!G69</f>
        <v>Não</v>
      </c>
      <c r="I13" s="23" t="s">
        <v>27</v>
      </c>
      <c r="J13" s="24">
        <f>IF(DINÂMICA!$G$31="","",IF(DINÂMICA!$G$31="Nunca",0%,IF(DINÂMICA!$G$31="Raramente",10%,IF(DINÂMICA!$G$31="Às vezes",25%,IF(DINÂMICA!$G$31="Muitas vezes",50%,IF(DINÂMICA!$G$31="Quase sempre",75%,100%))))))</f>
        <v>0.75</v>
      </c>
      <c r="K13" s="24">
        <f t="shared" si="8"/>
        <v>0.8</v>
      </c>
      <c r="L13" s="64">
        <v>1</v>
      </c>
      <c r="N13" s="25" t="s">
        <v>41</v>
      </c>
      <c r="O13" s="26">
        <f>IF(DINÂMICA!$G$23="","",IF(DINÂMICA!$G$23="Nunca",0%,IF(DINÂMICA!$G$23="Raramente",10%,IF(DINÂMICA!$G$23="Às vezes",25%,IF(DINÂMICA!$G$23="Muitas vezes",50%,IF(DINÂMICA!$G$23="Quase sempre",75%,100%))))))</f>
        <v>1</v>
      </c>
      <c r="P13" s="26">
        <f t="shared" si="9"/>
        <v>0.75</v>
      </c>
      <c r="Q13" s="65">
        <v>1</v>
      </c>
      <c r="S13" s="18" t="s">
        <v>59</v>
      </c>
      <c r="T13" s="27" t="s">
        <v>43</v>
      </c>
      <c r="U13" s="13">
        <f t="shared" si="10"/>
        <v>0</v>
      </c>
      <c r="V13" s="13" t="str">
        <f>DINÂMICA!G41</f>
        <v>Ponto de Atenção</v>
      </c>
      <c r="X13" s="18" t="s">
        <v>9</v>
      </c>
      <c r="Y13" s="27" t="s">
        <v>52</v>
      </c>
      <c r="Z13" s="13">
        <f t="shared" si="11"/>
        <v>0</v>
      </c>
      <c r="AA13" s="21" t="str">
        <f>DINÂMICA!G47</f>
        <v>Satisfatório</v>
      </c>
      <c r="AC13" s="18" t="s">
        <v>62</v>
      </c>
      <c r="AD13" s="27" t="s">
        <v>57</v>
      </c>
      <c r="AE13" s="21">
        <f t="shared" si="12"/>
        <v>0</v>
      </c>
      <c r="AF13" s="21" t="str">
        <f>DINÂMICA!G53</f>
        <v>Ponto de Atenção</v>
      </c>
      <c r="AH13" s="153" t="s">
        <v>122</v>
      </c>
      <c r="AI13" s="56">
        <f>DINÂMICA!$G$10</f>
        <v>30</v>
      </c>
    </row>
    <row r="14" spans="1:47" ht="15.75" thickBot="1">
      <c r="A14" s="22" t="s">
        <v>16</v>
      </c>
      <c r="B14" s="13">
        <f t="shared" si="6"/>
        <v>1</v>
      </c>
      <c r="C14" s="14" t="str">
        <f>DINÂMICA!G62</f>
        <v>Sim</v>
      </c>
      <c r="E14" s="1" t="s">
        <v>18</v>
      </c>
      <c r="F14" s="2">
        <f>SUM(F11:F13)</f>
        <v>2</v>
      </c>
      <c r="G14" s="3"/>
      <c r="I14" s="23" t="s">
        <v>29</v>
      </c>
      <c r="J14" s="24">
        <f>IF(DINÂMICA!$G$33="","",IF(DINÂMICA!$G$33="Nunca",0%,IF(DINÂMICA!$G$33="Raramente",10%,IF(DINÂMICA!$G$33="Às vezes",25%,IF(DINÂMICA!$G$33="Muitas vezes",50%,IF(DINÂMICA!$G$33="Quase sempre",75%,100%))))))</f>
        <v>1</v>
      </c>
      <c r="K14" s="24">
        <f t="shared" si="8"/>
        <v>0.8</v>
      </c>
      <c r="L14" s="64">
        <v>1</v>
      </c>
      <c r="N14" s="5" t="s">
        <v>18</v>
      </c>
      <c r="O14" s="6">
        <f>SUM(O11:O13)/3</f>
        <v>0.75</v>
      </c>
      <c r="P14" s="28"/>
      <c r="S14" s="18" t="s">
        <v>2</v>
      </c>
      <c r="T14" s="29" t="s">
        <v>44</v>
      </c>
      <c r="U14" s="13">
        <f t="shared" si="10"/>
        <v>0</v>
      </c>
      <c r="V14" s="13" t="str">
        <f>DINÂMICA!G42</f>
        <v>Satisfatório</v>
      </c>
      <c r="X14" s="18" t="s">
        <v>61</v>
      </c>
      <c r="Y14" s="18" t="s">
        <v>53</v>
      </c>
      <c r="Z14" s="13">
        <f t="shared" si="11"/>
        <v>0</v>
      </c>
      <c r="AA14" s="21" t="str">
        <f>DINÂMICA!G48</f>
        <v>Satisfatório</v>
      </c>
      <c r="AC14" s="18" t="s">
        <v>4</v>
      </c>
      <c r="AD14" s="18" t="s">
        <v>58</v>
      </c>
      <c r="AE14" s="21">
        <f t="shared" si="12"/>
        <v>0</v>
      </c>
      <c r="AF14" s="21" t="str">
        <f>DINÂMICA!G54</f>
        <v>Satisfatório</v>
      </c>
      <c r="AH14" s="152"/>
      <c r="AI14" s="56"/>
    </row>
    <row r="15" spans="1:47" ht="15.75" thickBot="1">
      <c r="A15" s="30" t="s">
        <v>17</v>
      </c>
      <c r="B15" s="13">
        <f t="shared" si="6"/>
        <v>0</v>
      </c>
      <c r="C15" s="14" t="str">
        <f>DINÂMICA!G63</f>
        <v>Não</v>
      </c>
      <c r="I15" s="25" t="s">
        <v>34</v>
      </c>
      <c r="J15" s="26">
        <f>IF(DINÂMICA!$G$35="","",IF(DINÂMICA!$G$35="Nunca",0%,IF(DINÂMICA!$G$35="Raramente",10%,IF(DINÂMICA!$G$35="Às vezes",25%,IF(DINÂMICA!$G$35="Muitas vezes",50%,IF(DINÂMICA!$G$35="Quase sempre",75%,100%))))))</f>
        <v>0.75</v>
      </c>
      <c r="K15" s="26">
        <f t="shared" si="8"/>
        <v>0.8</v>
      </c>
      <c r="L15" s="65">
        <v>1</v>
      </c>
      <c r="S15" s="18" t="s">
        <v>10</v>
      </c>
      <c r="T15" s="18" t="s">
        <v>46</v>
      </c>
      <c r="U15" s="13">
        <f t="shared" si="10"/>
        <v>0</v>
      </c>
      <c r="V15" s="13" t="str">
        <f>DINÂMICA!G43</f>
        <v>Satisfatório</v>
      </c>
      <c r="X15" s="31" t="s">
        <v>8</v>
      </c>
      <c r="Y15" s="31" t="s">
        <v>54</v>
      </c>
      <c r="Z15" s="13">
        <f t="shared" si="11"/>
        <v>0</v>
      </c>
      <c r="AA15" s="21" t="str">
        <f>DINÂMICA!G49</f>
        <v>Ponto de Atenção</v>
      </c>
      <c r="AC15" s="32" t="s">
        <v>2</v>
      </c>
      <c r="AD15" s="31" t="s">
        <v>64</v>
      </c>
      <c r="AE15" s="21">
        <f t="shared" si="12"/>
        <v>0</v>
      </c>
      <c r="AF15" s="21" t="str">
        <f>DINÂMICA!G55</f>
        <v>Ponto de Atenção</v>
      </c>
      <c r="AH15" s="154" t="s">
        <v>14</v>
      </c>
      <c r="AI15" s="59">
        <f>DINÂMICA!$G$12</f>
        <v>3</v>
      </c>
    </row>
    <row r="16" spans="1:47" ht="15.75" thickBot="1">
      <c r="A16" s="1" t="s">
        <v>18</v>
      </c>
      <c r="B16" s="2">
        <f>SUM(B11:B15)</f>
        <v>4</v>
      </c>
      <c r="C16" s="3"/>
      <c r="I16" s="5" t="s">
        <v>18</v>
      </c>
      <c r="J16" s="6">
        <f>SUM(J11:J15)/5</f>
        <v>0.8</v>
      </c>
      <c r="K16" s="28"/>
      <c r="S16" s="336" t="s">
        <v>48</v>
      </c>
      <c r="T16" s="337"/>
      <c r="U16" s="33">
        <f>SUM(U11:U15)</f>
        <v>0</v>
      </c>
      <c r="V16" s="34">
        <f>(100%/5)*U16</f>
        <v>0</v>
      </c>
      <c r="X16" s="341" t="s">
        <v>48</v>
      </c>
      <c r="Y16" s="342"/>
      <c r="Z16" s="35">
        <f>SUM(Z11:Z15)</f>
        <v>0</v>
      </c>
      <c r="AA16" s="36">
        <f>(100%/5)*Z16</f>
        <v>0</v>
      </c>
      <c r="AC16" s="341" t="s">
        <v>48</v>
      </c>
      <c r="AD16" s="342"/>
      <c r="AE16" s="35">
        <f>SUM(AE11:AE15)</f>
        <v>0</v>
      </c>
      <c r="AF16" s="36">
        <f>(100%/5)*AE16</f>
        <v>0</v>
      </c>
    </row>
    <row r="17" spans="1:47" s="38" customFormat="1" ht="27" thickBot="1">
      <c r="A17" s="40" t="s">
        <v>90</v>
      </c>
      <c r="AG17" s="77"/>
      <c r="AU17" s="77"/>
    </row>
    <row r="18" spans="1:47" ht="15.75" thickBot="1">
      <c r="A18" s="10" t="s">
        <v>5</v>
      </c>
      <c r="B18" s="11"/>
      <c r="C18" s="8" t="s">
        <v>67</v>
      </c>
      <c r="E18" s="10" t="s">
        <v>6</v>
      </c>
      <c r="F18" s="11"/>
      <c r="G18" s="11" t="s">
        <v>66</v>
      </c>
      <c r="I18" s="42" t="s">
        <v>7</v>
      </c>
      <c r="J18" s="43" t="s">
        <v>47</v>
      </c>
      <c r="K18" s="43" t="s">
        <v>38</v>
      </c>
      <c r="L18" s="43" t="s">
        <v>37</v>
      </c>
      <c r="N18" s="42" t="s">
        <v>65</v>
      </c>
      <c r="O18" s="43" t="s">
        <v>47</v>
      </c>
      <c r="P18" s="43" t="s">
        <v>38</v>
      </c>
      <c r="Q18" s="43" t="s">
        <v>37</v>
      </c>
      <c r="S18" s="333" t="s">
        <v>0</v>
      </c>
      <c r="T18" s="334"/>
      <c r="U18" s="334"/>
      <c r="V18" s="335"/>
      <c r="X18" s="338" t="s">
        <v>1</v>
      </c>
      <c r="Y18" s="339"/>
      <c r="Z18" s="339"/>
      <c r="AA18" s="340"/>
      <c r="AC18" s="338" t="s">
        <v>49</v>
      </c>
      <c r="AD18" s="339"/>
      <c r="AE18" s="339"/>
      <c r="AF18" s="340"/>
      <c r="AH18" s="1" t="s">
        <v>121</v>
      </c>
      <c r="AI18" s="157" t="s">
        <v>126</v>
      </c>
    </row>
    <row r="19" spans="1:47">
      <c r="A19" s="12" t="s">
        <v>13</v>
      </c>
      <c r="B19" s="13">
        <f>IF(C19="Sim",1,0)</f>
        <v>1</v>
      </c>
      <c r="C19" s="14" t="str">
        <f>DINÂMICA!I59</f>
        <v>Sim</v>
      </c>
      <c r="E19" s="15" t="s">
        <v>22</v>
      </c>
      <c r="F19" s="13">
        <f>IF(G19="Sim",1,0)</f>
        <v>1</v>
      </c>
      <c r="G19" s="14" t="str">
        <f>DINÂMICA!I67</f>
        <v>Sim</v>
      </c>
      <c r="I19" s="44" t="s">
        <v>25</v>
      </c>
      <c r="J19" s="45">
        <f>IF(DINÂMICA!$I$27="","",IF(DINÂMICA!$I$27="Nunca",0%,IF(DINÂMICA!$I$27="Raramente",10%,IF(DINÂMICA!$I$27="Às vezes",25%,IF(DINÂMICA!$I$27="Muitas vezes",50%,IF(DINÂMICA!$I$27="Quase sempre",75%,100%))))))</f>
        <v>0.75</v>
      </c>
      <c r="K19" s="45">
        <f>$J$24</f>
        <v>0.8</v>
      </c>
      <c r="L19" s="63">
        <v>1</v>
      </c>
      <c r="N19" s="44" t="s">
        <v>34</v>
      </c>
      <c r="O19" s="45">
        <f>IF(DINÂMICA!$I$19="","",IF(DINÂMICA!$I$19="Nunca",0%,IF(DINÂMICA!$I$19="Raramente",10%,IF(DINÂMICA!$I$19="Às vezes",25%,IF(DINÂMICA!$I$19="Muitas vezes",50%,IF(DINÂMICA!$I$19="Quase sempre",75%,100%))))))</f>
        <v>0.5</v>
      </c>
      <c r="P19" s="45">
        <f>$O$22</f>
        <v>0.75</v>
      </c>
      <c r="Q19" s="63">
        <v>1</v>
      </c>
      <c r="S19" s="18" t="s">
        <v>3</v>
      </c>
      <c r="T19" s="18" t="s">
        <v>45</v>
      </c>
      <c r="U19" s="13">
        <f>IF(V19="Sim",1,0)</f>
        <v>0</v>
      </c>
      <c r="V19" s="13" t="str">
        <f>DINÂMICA!I39</f>
        <v>Satisfatório</v>
      </c>
      <c r="X19" s="19" t="s">
        <v>3</v>
      </c>
      <c r="Y19" s="20" t="s">
        <v>50</v>
      </c>
      <c r="Z19" s="13">
        <f>IF(AA19="Sim",1,0)</f>
        <v>0</v>
      </c>
      <c r="AA19" s="21" t="str">
        <f>DINÂMICA!I45</f>
        <v>Satisfatório</v>
      </c>
      <c r="AC19" s="19" t="s">
        <v>3</v>
      </c>
      <c r="AD19" s="20" t="s">
        <v>55</v>
      </c>
      <c r="AE19" s="21">
        <f>IF(AF19="Sim",1,0)</f>
        <v>0</v>
      </c>
      <c r="AF19" s="21" t="str">
        <f>DINÂMICA!I51</f>
        <v>Satisfatório</v>
      </c>
      <c r="AH19" s="155" t="s">
        <v>125</v>
      </c>
      <c r="AI19" s="156">
        <f>DINÂMICA!$I$8</f>
        <v>24</v>
      </c>
    </row>
    <row r="20" spans="1:47">
      <c r="A20" s="22" t="s">
        <v>14</v>
      </c>
      <c r="B20" s="13">
        <f t="shared" ref="B20:B23" si="13">IF(C20="Sim",1,0)</f>
        <v>1</v>
      </c>
      <c r="C20" s="14" t="str">
        <f>DINÂMICA!I60</f>
        <v>Sim</v>
      </c>
      <c r="E20" s="22" t="s">
        <v>23</v>
      </c>
      <c r="F20" s="13">
        <f t="shared" ref="F20:F21" si="14">IF(G20="Sim",1,0)</f>
        <v>1</v>
      </c>
      <c r="G20" s="14" t="str">
        <f>DINÂMICA!I68</f>
        <v>Sim</v>
      </c>
      <c r="I20" s="23" t="s">
        <v>26</v>
      </c>
      <c r="J20" s="24">
        <f>IF(DINÂMICA!$I$29="","",IF(DINÂMICA!$I$29="Nunca",0%,IF(DINÂMICA!$I$29="Raramente",10%,IF(DINÂMICA!$I$29="Às vezes",25%,IF(DINÂMICA!$I$29="Muitas vezes",50%,IF(DINÂMICA!$I$29="Quase sempre",75%,100%))))))</f>
        <v>0.75</v>
      </c>
      <c r="K20" s="24">
        <f t="shared" ref="K20:K23" si="15">$J$24</f>
        <v>0.8</v>
      </c>
      <c r="L20" s="64">
        <v>1</v>
      </c>
      <c r="N20" s="23" t="s">
        <v>40</v>
      </c>
      <c r="O20" s="24">
        <f>IF(DINÂMICA!$I$21="","",IF(DINÂMICA!$I$21="Nunca",0%,IF(DINÂMICA!$I$21="Raramente",10%,IF(DINÂMICA!$I$21="Às vezes",25%,IF(DINÂMICA!$I$21="Muitas vezes",50%,IF(DINÂMICA!$I$21="Quase sempre",75%,100%))))))</f>
        <v>0.75</v>
      </c>
      <c r="P20" s="24">
        <f t="shared" ref="P20:P21" si="16">$O$22</f>
        <v>0.75</v>
      </c>
      <c r="Q20" s="64">
        <v>1</v>
      </c>
      <c r="S20" s="18" t="s">
        <v>60</v>
      </c>
      <c r="T20" s="18" t="s">
        <v>63</v>
      </c>
      <c r="U20" s="13">
        <f t="shared" ref="U20:U23" si="17">IF(V20="Sim",1,0)</f>
        <v>0</v>
      </c>
      <c r="V20" s="13" t="str">
        <f>DINÂMICA!I40</f>
        <v>Satisfatório</v>
      </c>
      <c r="X20" s="18" t="s">
        <v>60</v>
      </c>
      <c r="Y20" s="18" t="s">
        <v>51</v>
      </c>
      <c r="Z20" s="13">
        <f t="shared" ref="Z20:Z23" si="18">IF(AA20="Sim",1,0)</f>
        <v>0</v>
      </c>
      <c r="AA20" s="21" t="str">
        <f>DINÂMICA!I46</f>
        <v>Satisfatório</v>
      </c>
      <c r="AC20" s="18" t="s">
        <v>60</v>
      </c>
      <c r="AD20" s="18" t="s">
        <v>56</v>
      </c>
      <c r="AE20" s="21">
        <f t="shared" ref="AE20:AE23" si="19">IF(AF20="Sim",1,0)</f>
        <v>0</v>
      </c>
      <c r="AF20" s="21" t="str">
        <f>DINÂMICA!I52</f>
        <v>Satisfatório</v>
      </c>
      <c r="AH20" s="153"/>
      <c r="AI20" s="56"/>
    </row>
    <row r="21" spans="1:47" ht="15.75" thickBot="1">
      <c r="A21" s="22" t="s">
        <v>15</v>
      </c>
      <c r="B21" s="13">
        <f t="shared" si="13"/>
        <v>1</v>
      </c>
      <c r="C21" s="14" t="str">
        <f>DINÂMICA!I61</f>
        <v>Sim</v>
      </c>
      <c r="E21" s="22" t="s">
        <v>24</v>
      </c>
      <c r="F21" s="13">
        <f t="shared" si="14"/>
        <v>0</v>
      </c>
      <c r="G21" s="14" t="str">
        <f>DINÂMICA!I69</f>
        <v>Não</v>
      </c>
      <c r="I21" s="23" t="s">
        <v>27</v>
      </c>
      <c r="J21" s="24">
        <f>IF(DINÂMICA!$I$31="","",IF(DINÂMICA!$I$31="Nunca",0%,IF(DINÂMICA!$I$31="Raramente",10%,IF(DINÂMICA!$I$31="Às vezes",25%,IF(DINÂMICA!$I$31="Muitas vezes",50%,IF(DINÂMICA!$I$31="Quase sempre",75%,100%))))))</f>
        <v>0.75</v>
      </c>
      <c r="K21" s="24">
        <f t="shared" si="15"/>
        <v>0.8</v>
      </c>
      <c r="L21" s="64">
        <v>1</v>
      </c>
      <c r="N21" s="25" t="s">
        <v>41</v>
      </c>
      <c r="O21" s="26">
        <f>IF(DINÂMICA!$I$23="","",IF(DINÂMICA!$I$23="Nunca",0%,IF(DINÂMICA!$I$23="Raramente",10%,IF(DINÂMICA!$I$23="Às vezes",25%,IF(DINÂMICA!$I$23="Muitas vezes",50%,IF(DINÂMICA!$I$23="Quase sempre",75%,100%))))))</f>
        <v>1</v>
      </c>
      <c r="P21" s="26">
        <f t="shared" si="16"/>
        <v>0.75</v>
      </c>
      <c r="Q21" s="65">
        <v>1</v>
      </c>
      <c r="S21" s="18" t="s">
        <v>59</v>
      </c>
      <c r="T21" s="27" t="s">
        <v>43</v>
      </c>
      <c r="U21" s="13">
        <f t="shared" si="17"/>
        <v>0</v>
      </c>
      <c r="V21" s="13" t="str">
        <f>DINÂMICA!I41</f>
        <v>Satisfatório</v>
      </c>
      <c r="X21" s="18" t="s">
        <v>9</v>
      </c>
      <c r="Y21" s="27" t="s">
        <v>52</v>
      </c>
      <c r="Z21" s="13">
        <f t="shared" si="18"/>
        <v>0</v>
      </c>
      <c r="AA21" s="21" t="str">
        <f>DINÂMICA!I47</f>
        <v>Satisfatório</v>
      </c>
      <c r="AC21" s="18" t="s">
        <v>62</v>
      </c>
      <c r="AD21" s="27" t="s">
        <v>57</v>
      </c>
      <c r="AE21" s="21">
        <f t="shared" si="19"/>
        <v>0</v>
      </c>
      <c r="AF21" s="21" t="str">
        <f>DINÂMICA!I53</f>
        <v>Ponto de Atenção</v>
      </c>
      <c r="AH21" s="153" t="s">
        <v>122</v>
      </c>
      <c r="AI21" s="56">
        <f>DINÂMICA!$I$10</f>
        <v>24</v>
      </c>
    </row>
    <row r="22" spans="1:47" ht="15.75" thickBot="1">
      <c r="A22" s="22" t="s">
        <v>16</v>
      </c>
      <c r="B22" s="13">
        <f t="shared" si="13"/>
        <v>1</v>
      </c>
      <c r="C22" s="14" t="str">
        <f>DINÂMICA!I62</f>
        <v>Sim</v>
      </c>
      <c r="E22" s="1" t="s">
        <v>18</v>
      </c>
      <c r="F22" s="2">
        <f>SUM(F19:F21)</f>
        <v>2</v>
      </c>
      <c r="G22" s="3"/>
      <c r="I22" s="23" t="s">
        <v>29</v>
      </c>
      <c r="J22" s="24">
        <f>IF(DINÂMICA!$I$33="","",IF(DINÂMICA!$I$33="Nunca",0%,IF(DINÂMICA!$I$33="Raramente",10%,IF(DINÂMICA!$I$33="Às vezes",25%,IF(DINÂMICA!$I$33="Muitas vezes",50%,IF(DINÂMICA!$I$33="Quase sempre",75%,100%))))))</f>
        <v>1</v>
      </c>
      <c r="K22" s="24">
        <f t="shared" si="15"/>
        <v>0.8</v>
      </c>
      <c r="L22" s="64">
        <v>1</v>
      </c>
      <c r="N22" s="5" t="s">
        <v>18</v>
      </c>
      <c r="O22" s="6">
        <f>SUM(O19:O21)/3</f>
        <v>0.75</v>
      </c>
      <c r="P22" s="28"/>
      <c r="S22" s="18" t="s">
        <v>2</v>
      </c>
      <c r="T22" s="29" t="s">
        <v>44</v>
      </c>
      <c r="U22" s="13">
        <f t="shared" si="17"/>
        <v>0</v>
      </c>
      <c r="V22" s="13" t="str">
        <f>DINÂMICA!I42</f>
        <v>Satisfatório</v>
      </c>
      <c r="X22" s="18" t="s">
        <v>61</v>
      </c>
      <c r="Y22" s="18" t="s">
        <v>53</v>
      </c>
      <c r="Z22" s="13">
        <f t="shared" si="18"/>
        <v>0</v>
      </c>
      <c r="AA22" s="21" t="str">
        <f>DINÂMICA!I48</f>
        <v>Satisfatório</v>
      </c>
      <c r="AC22" s="18" t="s">
        <v>4</v>
      </c>
      <c r="AD22" s="18" t="s">
        <v>58</v>
      </c>
      <c r="AE22" s="21">
        <f t="shared" si="19"/>
        <v>0</v>
      </c>
      <c r="AF22" s="21" t="str">
        <f>DINÂMICA!I54</f>
        <v>Satisfatório</v>
      </c>
      <c r="AH22" s="152"/>
      <c r="AI22" s="56"/>
    </row>
    <row r="23" spans="1:47" ht="15.75" thickBot="1">
      <c r="A23" s="30" t="s">
        <v>17</v>
      </c>
      <c r="B23" s="13">
        <f t="shared" si="13"/>
        <v>1</v>
      </c>
      <c r="C23" s="14" t="str">
        <f>DINÂMICA!I63</f>
        <v>Sim</v>
      </c>
      <c r="I23" s="25" t="s">
        <v>34</v>
      </c>
      <c r="J23" s="26">
        <f>IF(DINÂMICA!$I$35="","",IF(DINÂMICA!$I$35="Nunca",0%,IF(DINÂMICA!$I$35="Raramente",10%,IF(DINÂMICA!$I$35="Às vezes",25%,IF(DINÂMICA!$I$35="Muitas vezes",50%,IF(DINÂMICA!$I$35="Quase sempre",75%,100%))))))</f>
        <v>0.75</v>
      </c>
      <c r="K23" s="26">
        <f t="shared" si="15"/>
        <v>0.8</v>
      </c>
      <c r="L23" s="65">
        <v>1</v>
      </c>
      <c r="S23" s="18" t="s">
        <v>10</v>
      </c>
      <c r="T23" s="18" t="s">
        <v>46</v>
      </c>
      <c r="U23" s="13">
        <f t="shared" si="17"/>
        <v>0</v>
      </c>
      <c r="V23" s="13" t="str">
        <f>DINÂMICA!I43</f>
        <v>Satisfatório</v>
      </c>
      <c r="X23" s="31" t="s">
        <v>8</v>
      </c>
      <c r="Y23" s="31" t="s">
        <v>54</v>
      </c>
      <c r="Z23" s="13">
        <f t="shared" si="18"/>
        <v>0</v>
      </c>
      <c r="AA23" s="21" t="str">
        <f>DINÂMICA!I49</f>
        <v>Ponto de Atenção</v>
      </c>
      <c r="AC23" s="32" t="s">
        <v>2</v>
      </c>
      <c r="AD23" s="31" t="s">
        <v>64</v>
      </c>
      <c r="AE23" s="21">
        <f t="shared" si="19"/>
        <v>0</v>
      </c>
      <c r="AF23" s="21" t="str">
        <f>DINÂMICA!I55</f>
        <v>Satisfatório</v>
      </c>
      <c r="AH23" s="154" t="s">
        <v>14</v>
      </c>
      <c r="AI23" s="59">
        <f>DINÂMICA!$I$12</f>
        <v>2</v>
      </c>
    </row>
    <row r="24" spans="1:47" ht="15.75" thickBot="1">
      <c r="A24" s="1" t="s">
        <v>18</v>
      </c>
      <c r="B24" s="2">
        <f>SUM(B19:B23)</f>
        <v>5</v>
      </c>
      <c r="C24" s="3"/>
      <c r="I24" s="5" t="s">
        <v>18</v>
      </c>
      <c r="J24" s="6">
        <f>SUM(J19:J23)/5</f>
        <v>0.8</v>
      </c>
      <c r="K24" s="28"/>
      <c r="S24" s="336" t="s">
        <v>48</v>
      </c>
      <c r="T24" s="337"/>
      <c r="U24" s="33">
        <f>SUM(U19:U23)</f>
        <v>0</v>
      </c>
      <c r="V24" s="34">
        <f>(100%/5)*U24</f>
        <v>0</v>
      </c>
      <c r="X24" s="341" t="s">
        <v>48</v>
      </c>
      <c r="Y24" s="342"/>
      <c r="Z24" s="35">
        <f>SUM(Z19:Z23)</f>
        <v>0</v>
      </c>
      <c r="AA24" s="36">
        <f>(100%/5)*Z24</f>
        <v>0</v>
      </c>
      <c r="AC24" s="341" t="s">
        <v>48</v>
      </c>
      <c r="AD24" s="342"/>
      <c r="AE24" s="35">
        <f>SUM(AE19:AE23)</f>
        <v>0</v>
      </c>
      <c r="AF24" s="36">
        <f>(100%/5)*AE24</f>
        <v>0</v>
      </c>
    </row>
    <row r="25" spans="1:47" s="38" customFormat="1" ht="27" thickBot="1">
      <c r="A25" s="39" t="s">
        <v>91</v>
      </c>
      <c r="AG25" s="77"/>
      <c r="AU25" s="77"/>
    </row>
    <row r="26" spans="1:47" ht="15.75" thickBot="1">
      <c r="A26" s="10" t="s">
        <v>5</v>
      </c>
      <c r="B26" s="11"/>
      <c r="C26" s="8" t="s">
        <v>67</v>
      </c>
      <c r="E26" s="10" t="s">
        <v>6</v>
      </c>
      <c r="F26" s="11"/>
      <c r="G26" s="11" t="s">
        <v>66</v>
      </c>
      <c r="I26" s="42" t="s">
        <v>7</v>
      </c>
      <c r="J26" s="43" t="s">
        <v>47</v>
      </c>
      <c r="K26" s="43" t="s">
        <v>38</v>
      </c>
      <c r="L26" s="43" t="s">
        <v>37</v>
      </c>
      <c r="N26" s="42" t="s">
        <v>65</v>
      </c>
      <c r="O26" s="43" t="s">
        <v>47</v>
      </c>
      <c r="P26" s="43" t="s">
        <v>38</v>
      </c>
      <c r="Q26" s="43" t="s">
        <v>37</v>
      </c>
      <c r="S26" s="333" t="s">
        <v>0</v>
      </c>
      <c r="T26" s="334"/>
      <c r="U26" s="334"/>
      <c r="V26" s="335"/>
      <c r="X26" s="338" t="s">
        <v>1</v>
      </c>
      <c r="Y26" s="339"/>
      <c r="Z26" s="339"/>
      <c r="AA26" s="340"/>
      <c r="AC26" s="338" t="s">
        <v>49</v>
      </c>
      <c r="AD26" s="339"/>
      <c r="AE26" s="339"/>
      <c r="AF26" s="340"/>
      <c r="AH26" s="1" t="s">
        <v>121</v>
      </c>
      <c r="AI26" s="157" t="s">
        <v>126</v>
      </c>
    </row>
    <row r="27" spans="1:47">
      <c r="A27" s="12" t="s">
        <v>13</v>
      </c>
      <c r="B27" s="13">
        <f>IF(C27="Sim",1,0)</f>
        <v>0</v>
      </c>
      <c r="C27" s="14">
        <f>DINÂMICA!K59</f>
        <v>0</v>
      </c>
      <c r="E27" s="15" t="s">
        <v>22</v>
      </c>
      <c r="F27" s="13">
        <f>IF(G27="Sim",1,0)</f>
        <v>0</v>
      </c>
      <c r="G27" s="14">
        <f>DINÂMICA!K67</f>
        <v>0</v>
      </c>
      <c r="I27" s="44" t="s">
        <v>25</v>
      </c>
      <c r="J27" s="45" t="str">
        <f>IF(DINÂMICA!$K$27="","",IF(DINÂMICA!$K$27="Nunca",0%,IF(DINÂMICA!$K$27="Raramente",10%,IF(DINÂMICA!$K$27="Às vezes",25%,IF(DINÂMICA!$K$27="Muitas vezes",50%,IF(DINÂMICA!$K$27="Quase sempre",75%,100%))))))</f>
        <v/>
      </c>
      <c r="K27" s="45">
        <f>J32</f>
        <v>0</v>
      </c>
      <c r="L27" s="63">
        <v>1</v>
      </c>
      <c r="N27" s="44" t="s">
        <v>34</v>
      </c>
      <c r="O27" s="45" t="str">
        <f>IF(DINÂMICA!$K$19="","",IF(DINÂMICA!$K$19="Nunca",0%,IF(DINÂMICA!$K$19="Raramente",10%,IF(DINÂMICA!$K$19="Às vezes",25%,IF(DINÂMICA!$K$19="Muitas vezes",50%,IF(DINÂMICA!$K$19="Quase sempre",75%,100%))))))</f>
        <v/>
      </c>
      <c r="P27" s="45">
        <f>O30</f>
        <v>0</v>
      </c>
      <c r="Q27" s="63">
        <v>1</v>
      </c>
      <c r="S27" s="18" t="s">
        <v>3</v>
      </c>
      <c r="T27" s="18" t="s">
        <v>45</v>
      </c>
      <c r="U27" s="13">
        <f>IF(V27="Sim",1,0)</f>
        <v>0</v>
      </c>
      <c r="V27" s="13">
        <f>DINÂMICA!K39</f>
        <v>0</v>
      </c>
      <c r="X27" s="19" t="s">
        <v>3</v>
      </c>
      <c r="Y27" s="20" t="s">
        <v>50</v>
      </c>
      <c r="Z27" s="13">
        <f>IF(AA27="Sim",1,0)</f>
        <v>0</v>
      </c>
      <c r="AA27" s="21">
        <f>DINÂMICA!K45</f>
        <v>0</v>
      </c>
      <c r="AC27" s="19" t="s">
        <v>3</v>
      </c>
      <c r="AD27" s="20" t="s">
        <v>55</v>
      </c>
      <c r="AE27" s="21">
        <f>IF(AF27="Sim",1,0)</f>
        <v>0</v>
      </c>
      <c r="AF27" s="21">
        <f>DINÂMICA!K51</f>
        <v>0</v>
      </c>
      <c r="AH27" s="155" t="s">
        <v>125</v>
      </c>
      <c r="AI27" s="156">
        <f>DINÂMICA!$K$8</f>
        <v>0</v>
      </c>
    </row>
    <row r="28" spans="1:47">
      <c r="A28" s="22" t="s">
        <v>14</v>
      </c>
      <c r="B28" s="13">
        <f t="shared" ref="B28:B31" si="20">IF(C28="Sim",1,0)</f>
        <v>0</v>
      </c>
      <c r="C28" s="14">
        <f>DINÂMICA!K60</f>
        <v>0</v>
      </c>
      <c r="E28" s="22" t="s">
        <v>23</v>
      </c>
      <c r="F28" s="13">
        <f t="shared" ref="F28:F29" si="21">IF(G28="Sim",1,0)</f>
        <v>0</v>
      </c>
      <c r="G28" s="14">
        <f>DINÂMICA!K68</f>
        <v>0</v>
      </c>
      <c r="I28" s="23" t="s">
        <v>26</v>
      </c>
      <c r="J28" s="24" t="str">
        <f>IF(DINÂMICA!$K$29="","",IF(DINÂMICA!$K$29="Nunca",0%,IF(DINÂMICA!$K$29="Raramente",10%,IF(DINÂMICA!$K$29="Às vezes",25%,IF(DINÂMICA!$K$29="Muitas vezes",50%,IF(DINÂMICA!$K$29="Quase sempre",75%,100%))))))</f>
        <v/>
      </c>
      <c r="K28" s="24">
        <f>J32</f>
        <v>0</v>
      </c>
      <c r="L28" s="64">
        <v>1</v>
      </c>
      <c r="N28" s="23" t="s">
        <v>40</v>
      </c>
      <c r="O28" s="24" t="str">
        <f>IF(DINÂMICA!$K$21="","",IF(DINÂMICA!$K$21="Nunca",0%,IF(DINÂMICA!$K$21="Raramente",10%,IF(DINÂMICA!$K$21="Às vezes",25%,IF(DINÂMICA!$K$21="Muitas vezes",50%,IF(DINÂMICA!$K$21="Quase sempre",75%,100%))))))</f>
        <v/>
      </c>
      <c r="P28" s="24">
        <f>O30</f>
        <v>0</v>
      </c>
      <c r="Q28" s="64">
        <v>1</v>
      </c>
      <c r="S28" s="18" t="s">
        <v>60</v>
      </c>
      <c r="T28" s="18" t="s">
        <v>63</v>
      </c>
      <c r="U28" s="13">
        <f t="shared" ref="U28:U31" si="22">IF(V28="Sim",1,0)</f>
        <v>0</v>
      </c>
      <c r="V28" s="13">
        <f>DINÂMICA!K40</f>
        <v>0</v>
      </c>
      <c r="X28" s="18" t="s">
        <v>60</v>
      </c>
      <c r="Y28" s="18" t="s">
        <v>51</v>
      </c>
      <c r="Z28" s="13">
        <f t="shared" ref="Z28:Z31" si="23">IF(AA28="Sim",1,0)</f>
        <v>0</v>
      </c>
      <c r="AA28" s="21">
        <f>DINÂMICA!K46</f>
        <v>0</v>
      </c>
      <c r="AC28" s="18" t="s">
        <v>60</v>
      </c>
      <c r="AD28" s="18" t="s">
        <v>56</v>
      </c>
      <c r="AE28" s="21">
        <f t="shared" ref="AE28:AE31" si="24">IF(AF28="Sim",1,0)</f>
        <v>0</v>
      </c>
      <c r="AF28" s="21">
        <f>DINÂMICA!K52</f>
        <v>0</v>
      </c>
      <c r="AH28" s="153"/>
      <c r="AI28" s="56"/>
    </row>
    <row r="29" spans="1:47" ht="15.75" thickBot="1">
      <c r="A29" s="22" t="s">
        <v>15</v>
      </c>
      <c r="B29" s="13">
        <f t="shared" si="20"/>
        <v>0</v>
      </c>
      <c r="C29" s="14">
        <f>DINÂMICA!K61</f>
        <v>0</v>
      </c>
      <c r="E29" s="22" t="s">
        <v>24</v>
      </c>
      <c r="F29" s="13">
        <f t="shared" si="21"/>
        <v>0</v>
      </c>
      <c r="G29" s="14">
        <f>DINÂMICA!K69</f>
        <v>0</v>
      </c>
      <c r="I29" s="23" t="s">
        <v>27</v>
      </c>
      <c r="J29" s="24" t="str">
        <f>IF(DINÂMICA!$K$31="","",IF(DINÂMICA!$K$31="Nunca",0%,IF(DINÂMICA!$K$31="Raramente",10%,IF(DINÂMICA!$K$31="Às vezes",25%,IF(DINÂMICA!$K$31="Muitas vezes",50%,IF(DINÂMICA!$K$31="Quase sempre",75%,100%))))))</f>
        <v/>
      </c>
      <c r="K29" s="24">
        <f>J32</f>
        <v>0</v>
      </c>
      <c r="L29" s="64">
        <v>1</v>
      </c>
      <c r="N29" s="25" t="s">
        <v>41</v>
      </c>
      <c r="O29" s="26" t="str">
        <f>IF(DINÂMICA!$K$23="","",IF(DINÂMICA!$K$23="Nunca",0%,IF(DINÂMICA!$K$23="Raramente",10%,IF(DINÂMICA!$K$23="Às vezes",25%,IF(DINÂMICA!$K$23="Muitas vezes",50%,IF(DINÂMICA!$K$23="Quase sempre",75%,100%))))))</f>
        <v/>
      </c>
      <c r="P29" s="26">
        <f>O30</f>
        <v>0</v>
      </c>
      <c r="Q29" s="65">
        <v>1</v>
      </c>
      <c r="S29" s="18" t="s">
        <v>59</v>
      </c>
      <c r="T29" s="27" t="s">
        <v>43</v>
      </c>
      <c r="U29" s="13">
        <f t="shared" si="22"/>
        <v>0</v>
      </c>
      <c r="V29" s="13">
        <f>DINÂMICA!K41</f>
        <v>0</v>
      </c>
      <c r="X29" s="18" t="s">
        <v>9</v>
      </c>
      <c r="Y29" s="27" t="s">
        <v>52</v>
      </c>
      <c r="Z29" s="13">
        <f t="shared" si="23"/>
        <v>0</v>
      </c>
      <c r="AA29" s="21">
        <f>DINÂMICA!K47</f>
        <v>0</v>
      </c>
      <c r="AC29" s="18" t="s">
        <v>62</v>
      </c>
      <c r="AD29" s="27" t="s">
        <v>57</v>
      </c>
      <c r="AE29" s="21">
        <f t="shared" si="24"/>
        <v>0</v>
      </c>
      <c r="AF29" s="21">
        <f>DINÂMICA!K53</f>
        <v>0</v>
      </c>
      <c r="AH29" s="153" t="s">
        <v>122</v>
      </c>
      <c r="AI29" s="56">
        <f>DINÂMICA!$K$10</f>
        <v>0</v>
      </c>
    </row>
    <row r="30" spans="1:47" ht="15.75" thickBot="1">
      <c r="A30" s="22" t="s">
        <v>16</v>
      </c>
      <c r="B30" s="13">
        <f t="shared" si="20"/>
        <v>0</v>
      </c>
      <c r="C30" s="14">
        <f>DINÂMICA!K62</f>
        <v>0</v>
      </c>
      <c r="E30" s="1" t="s">
        <v>18</v>
      </c>
      <c r="F30" s="2">
        <f>SUM(F27:F29)</f>
        <v>0</v>
      </c>
      <c r="G30" s="3"/>
      <c r="I30" s="23" t="s">
        <v>29</v>
      </c>
      <c r="J30" s="24" t="str">
        <f>IF(DINÂMICA!$K$33="","",IF(DINÂMICA!$K$33="Nunca",0%,IF(DINÂMICA!$K$33="Raramente",10%,IF(DINÂMICA!$K$33="Às vezes",25%,IF(DINÂMICA!$K$33="Muitas vezes",50%,IF(DINÂMICA!$K$33="Quase sempre",75%,100%))))))</f>
        <v/>
      </c>
      <c r="K30" s="24">
        <f>J32</f>
        <v>0</v>
      </c>
      <c r="L30" s="64">
        <v>1</v>
      </c>
      <c r="N30" s="5" t="s">
        <v>18</v>
      </c>
      <c r="O30" s="6">
        <f>SUM(O27:O29)/3</f>
        <v>0</v>
      </c>
      <c r="P30" s="28"/>
      <c r="S30" s="18" t="s">
        <v>2</v>
      </c>
      <c r="T30" s="29" t="s">
        <v>44</v>
      </c>
      <c r="U30" s="13">
        <f t="shared" si="22"/>
        <v>0</v>
      </c>
      <c r="V30" s="13">
        <f>DINÂMICA!K42</f>
        <v>0</v>
      </c>
      <c r="X30" s="18" t="s">
        <v>61</v>
      </c>
      <c r="Y30" s="18" t="s">
        <v>53</v>
      </c>
      <c r="Z30" s="13">
        <f t="shared" si="23"/>
        <v>0</v>
      </c>
      <c r="AA30" s="21">
        <f>DINÂMICA!K48</f>
        <v>0</v>
      </c>
      <c r="AC30" s="18" t="s">
        <v>4</v>
      </c>
      <c r="AD30" s="18" t="s">
        <v>58</v>
      </c>
      <c r="AE30" s="21">
        <f t="shared" si="24"/>
        <v>0</v>
      </c>
      <c r="AF30" s="21">
        <f>DINÂMICA!K54</f>
        <v>0</v>
      </c>
      <c r="AH30" s="152"/>
      <c r="AI30" s="56"/>
    </row>
    <row r="31" spans="1:47" ht="15.75" thickBot="1">
      <c r="A31" s="30" t="s">
        <v>17</v>
      </c>
      <c r="B31" s="13">
        <f t="shared" si="20"/>
        <v>0</v>
      </c>
      <c r="C31" s="14">
        <f>DINÂMICA!K63</f>
        <v>0</v>
      </c>
      <c r="I31" s="25" t="s">
        <v>34</v>
      </c>
      <c r="J31" s="26" t="str">
        <f>IF(DINÂMICA!$K$35="","",IF(DINÂMICA!$K$35="Nunca",0%,IF(DINÂMICA!$K$35="Raramente",10%,IF(DINÂMICA!$K$35="Às vezes",25%,IF(DINÂMICA!$K$35="Muitas vezes",50%,IF(DINÂMICA!$K$35="Quase sempre",75%,100%))))))</f>
        <v/>
      </c>
      <c r="K31" s="26">
        <f>J32</f>
        <v>0</v>
      </c>
      <c r="L31" s="65">
        <v>1</v>
      </c>
      <c r="S31" s="18" t="s">
        <v>10</v>
      </c>
      <c r="T31" s="18" t="s">
        <v>46</v>
      </c>
      <c r="U31" s="13">
        <f t="shared" si="22"/>
        <v>0</v>
      </c>
      <c r="V31" s="13">
        <f>DINÂMICA!K43</f>
        <v>0</v>
      </c>
      <c r="X31" s="31" t="s">
        <v>8</v>
      </c>
      <c r="Y31" s="31" t="s">
        <v>54</v>
      </c>
      <c r="Z31" s="13">
        <f t="shared" si="23"/>
        <v>0</v>
      </c>
      <c r="AA31" s="21">
        <f>DINÂMICA!K49</f>
        <v>0</v>
      </c>
      <c r="AC31" s="32" t="s">
        <v>2</v>
      </c>
      <c r="AD31" s="31" t="s">
        <v>64</v>
      </c>
      <c r="AE31" s="21">
        <f t="shared" si="24"/>
        <v>0</v>
      </c>
      <c r="AF31" s="21">
        <f>DINÂMICA!K55</f>
        <v>0</v>
      </c>
      <c r="AH31" s="154" t="s">
        <v>14</v>
      </c>
      <c r="AI31" s="59">
        <f>DINÂMICA!$K$12</f>
        <v>0</v>
      </c>
    </row>
    <row r="32" spans="1:47" ht="15.75" thickBot="1">
      <c r="A32" s="1" t="s">
        <v>18</v>
      </c>
      <c r="B32" s="2">
        <f>SUM(B27:B31)</f>
        <v>0</v>
      </c>
      <c r="C32" s="3"/>
      <c r="I32" s="5" t="s">
        <v>18</v>
      </c>
      <c r="J32" s="6">
        <f>SUM(J27:J31)/5</f>
        <v>0</v>
      </c>
      <c r="K32" s="28"/>
      <c r="S32" s="336" t="s">
        <v>48</v>
      </c>
      <c r="T32" s="337"/>
      <c r="U32" s="33">
        <f>SUM(U27:U31)</f>
        <v>0</v>
      </c>
      <c r="V32" s="34">
        <f>(100%/5)*U32</f>
        <v>0</v>
      </c>
      <c r="X32" s="341" t="s">
        <v>48</v>
      </c>
      <c r="Y32" s="342"/>
      <c r="Z32" s="35">
        <f>SUM(Z27:Z31)</f>
        <v>0</v>
      </c>
      <c r="AA32" s="36">
        <f>(100%/5)*Z32</f>
        <v>0</v>
      </c>
      <c r="AC32" s="341" t="s">
        <v>48</v>
      </c>
      <c r="AD32" s="342"/>
      <c r="AE32" s="35">
        <f>SUM(AE27:AE31)</f>
        <v>0</v>
      </c>
      <c r="AF32" s="36">
        <f>(100%/5)*AE32</f>
        <v>0</v>
      </c>
    </row>
    <row r="33" spans="1:47" s="38" customFormat="1" ht="27" thickBot="1">
      <c r="A33" s="40" t="s">
        <v>92</v>
      </c>
      <c r="AG33" s="77"/>
      <c r="AU33" s="77"/>
    </row>
    <row r="34" spans="1:47" ht="15.75" thickBot="1">
      <c r="A34" s="10" t="s">
        <v>5</v>
      </c>
      <c r="B34" s="11"/>
      <c r="C34" s="8" t="s">
        <v>67</v>
      </c>
      <c r="E34" s="10" t="s">
        <v>6</v>
      </c>
      <c r="F34" s="11"/>
      <c r="G34" s="11" t="s">
        <v>66</v>
      </c>
      <c r="I34" s="42" t="s">
        <v>7</v>
      </c>
      <c r="J34" s="43" t="s">
        <v>47</v>
      </c>
      <c r="K34" s="43" t="s">
        <v>38</v>
      </c>
      <c r="L34" s="43" t="s">
        <v>37</v>
      </c>
      <c r="N34" s="42" t="s">
        <v>65</v>
      </c>
      <c r="O34" s="43" t="s">
        <v>47</v>
      </c>
      <c r="P34" s="43" t="s">
        <v>38</v>
      </c>
      <c r="Q34" s="43" t="s">
        <v>37</v>
      </c>
      <c r="S34" s="333" t="s">
        <v>0</v>
      </c>
      <c r="T34" s="334"/>
      <c r="U34" s="334"/>
      <c r="V34" s="335"/>
      <c r="X34" s="338" t="s">
        <v>1</v>
      </c>
      <c r="Y34" s="339"/>
      <c r="Z34" s="339"/>
      <c r="AA34" s="340"/>
      <c r="AC34" s="338" t="s">
        <v>49</v>
      </c>
      <c r="AD34" s="339"/>
      <c r="AE34" s="339"/>
      <c r="AF34" s="340"/>
      <c r="AH34" s="1" t="s">
        <v>121</v>
      </c>
      <c r="AI34" s="157" t="s">
        <v>126</v>
      </c>
    </row>
    <row r="35" spans="1:47">
      <c r="A35" s="12" t="s">
        <v>13</v>
      </c>
      <c r="B35" s="13">
        <f>IF(C35="Sim",1,0)</f>
        <v>0</v>
      </c>
      <c r="C35" s="14">
        <f>DINÂMICA!M59</f>
        <v>0</v>
      </c>
      <c r="E35" s="15" t="s">
        <v>22</v>
      </c>
      <c r="F35" s="13">
        <f>IF(G35="Sim",1,0)</f>
        <v>0</v>
      </c>
      <c r="G35" s="14">
        <f>DINÂMICA!M67</f>
        <v>0</v>
      </c>
      <c r="I35" s="44" t="s">
        <v>25</v>
      </c>
      <c r="J35" s="45" t="str">
        <f>IF(DINÂMICA!$M$27="","",IF(DINÂMICA!$M$27="Nunca",0%,IF(DINÂMICA!$M$27="Raramente",10%,IF(DINÂMICA!$M$27="Às vezes",25%,IF(DINÂMICA!$M$27="Muitas vezes",50%,IF(DINÂMICA!$M$27="Quase sempre",75%,100%))))))</f>
        <v/>
      </c>
      <c r="K35" s="45">
        <f>$J$40</f>
        <v>0</v>
      </c>
      <c r="L35" s="63">
        <v>1</v>
      </c>
      <c r="N35" s="44" t="s">
        <v>34</v>
      </c>
      <c r="O35" s="45" t="str">
        <f>IF(DINÂMICA!$M$19="","",IF(DINÂMICA!$M$19="Nunca",0%,IF(DINÂMICA!$M$19="Raramente",10%,IF(DINÂMICA!$M$19="Às vezes",25%,IF(DINÂMICA!$M$19="Muitas vezes",50%,IF(DINÂMICA!$M$19="Quase sempre",75%,100%))))))</f>
        <v/>
      </c>
      <c r="P35" s="45">
        <f>$O$38</f>
        <v>0</v>
      </c>
      <c r="Q35" s="63">
        <v>1</v>
      </c>
      <c r="S35" s="18" t="s">
        <v>3</v>
      </c>
      <c r="T35" s="18" t="s">
        <v>45</v>
      </c>
      <c r="U35" s="13">
        <f>IF(V35="Sim",1,0)</f>
        <v>0</v>
      </c>
      <c r="V35" s="13">
        <f>DINÂMICA!M39</f>
        <v>0</v>
      </c>
      <c r="X35" s="19" t="s">
        <v>3</v>
      </c>
      <c r="Y35" s="20" t="s">
        <v>50</v>
      </c>
      <c r="Z35" s="13">
        <f>IF(AA35="Sim",1,0)</f>
        <v>0</v>
      </c>
      <c r="AA35" s="21">
        <f>DINÂMICA!M45</f>
        <v>0</v>
      </c>
      <c r="AC35" s="19" t="s">
        <v>3</v>
      </c>
      <c r="AD35" s="20" t="s">
        <v>55</v>
      </c>
      <c r="AE35" s="21">
        <f>IF(AF35="Sim",1,0)</f>
        <v>0</v>
      </c>
      <c r="AF35" s="21">
        <f>DINÂMICA!M51</f>
        <v>0</v>
      </c>
      <c r="AH35" s="155" t="s">
        <v>125</v>
      </c>
      <c r="AI35" s="156">
        <f>DINÂMICA!$M$8</f>
        <v>0</v>
      </c>
    </row>
    <row r="36" spans="1:47">
      <c r="A36" s="22" t="s">
        <v>14</v>
      </c>
      <c r="B36" s="13">
        <f t="shared" ref="B36:B39" si="25">IF(C36="Sim",1,0)</f>
        <v>0</v>
      </c>
      <c r="C36" s="14">
        <f>DINÂMICA!M60</f>
        <v>0</v>
      </c>
      <c r="E36" s="22" t="s">
        <v>23</v>
      </c>
      <c r="F36" s="13">
        <f t="shared" ref="F36:F37" si="26">IF(G36="Sim",1,0)</f>
        <v>0</v>
      </c>
      <c r="G36" s="14">
        <f>DINÂMICA!M68</f>
        <v>0</v>
      </c>
      <c r="I36" s="23" t="s">
        <v>26</v>
      </c>
      <c r="J36" s="24" t="str">
        <f>IF(DINÂMICA!$M$29="","",IF(DINÂMICA!$M$29="Nunca",0%,IF(DINÂMICA!$M$29="Raramente",10%,IF(DINÂMICA!$M$29="Às vezes",25%,IF(DINÂMICA!$M$29="Muitas vezes",50%,IF(DINÂMICA!$M$29="Quase sempre",75%,100%))))))</f>
        <v/>
      </c>
      <c r="K36" s="24">
        <f t="shared" ref="K36:K39" si="27">$J$40</f>
        <v>0</v>
      </c>
      <c r="L36" s="64">
        <v>1</v>
      </c>
      <c r="N36" s="23" t="s">
        <v>40</v>
      </c>
      <c r="O36" s="24" t="str">
        <f>IF(DINÂMICA!$M$21="","",IF(DINÂMICA!$M$21="Nunca",0%,IF(DINÂMICA!$M$21="Raramente",10%,IF(DINÂMICA!$M$21="Às vezes",25%,IF(DINÂMICA!$M$21="Muitas vezes",50%,IF(DINÂMICA!$M$21="Quase sempre",75%,100%))))))</f>
        <v/>
      </c>
      <c r="P36" s="24">
        <f t="shared" ref="P36:P37" si="28">$O$38</f>
        <v>0</v>
      </c>
      <c r="Q36" s="64">
        <v>1</v>
      </c>
      <c r="S36" s="18" t="s">
        <v>60</v>
      </c>
      <c r="T36" s="18" t="s">
        <v>63</v>
      </c>
      <c r="U36" s="13">
        <f t="shared" ref="U36:U39" si="29">IF(V36="Sim",1,0)</f>
        <v>0</v>
      </c>
      <c r="V36" s="13">
        <f>DINÂMICA!M40</f>
        <v>0</v>
      </c>
      <c r="X36" s="18" t="s">
        <v>60</v>
      </c>
      <c r="Y36" s="18" t="s">
        <v>51</v>
      </c>
      <c r="Z36" s="13">
        <f t="shared" ref="Z36:Z39" si="30">IF(AA36="Sim",1,0)</f>
        <v>0</v>
      </c>
      <c r="AA36" s="21">
        <f>DINÂMICA!M46</f>
        <v>0</v>
      </c>
      <c r="AC36" s="18" t="s">
        <v>60</v>
      </c>
      <c r="AD36" s="18" t="s">
        <v>56</v>
      </c>
      <c r="AE36" s="21">
        <f t="shared" ref="AE36:AE39" si="31">IF(AF36="Sim",1,0)</f>
        <v>0</v>
      </c>
      <c r="AF36" s="21">
        <f>DINÂMICA!M52</f>
        <v>0</v>
      </c>
      <c r="AH36" s="153"/>
      <c r="AI36" s="56"/>
    </row>
    <row r="37" spans="1:47" ht="15.75" thickBot="1">
      <c r="A37" s="22" t="s">
        <v>15</v>
      </c>
      <c r="B37" s="13">
        <f t="shared" si="25"/>
        <v>0</v>
      </c>
      <c r="C37" s="14">
        <f>DINÂMICA!M61</f>
        <v>0</v>
      </c>
      <c r="E37" s="22" t="s">
        <v>24</v>
      </c>
      <c r="F37" s="13">
        <f t="shared" si="26"/>
        <v>0</v>
      </c>
      <c r="G37" s="14">
        <f>DINÂMICA!M69</f>
        <v>0</v>
      </c>
      <c r="I37" s="23" t="s">
        <v>27</v>
      </c>
      <c r="J37" s="24" t="str">
        <f>IF(DINÂMICA!$M$31="","",IF(DINÂMICA!$M$31="Nunca",0%,IF(DINÂMICA!$M$31="Raramente",10%,IF(DINÂMICA!$M$31="Às vezes",25%,IF(DINÂMICA!$M$31="Muitas vezes",50%,IF(DINÂMICA!$M$31="Quase sempre",75%,100%))))))</f>
        <v/>
      </c>
      <c r="K37" s="24">
        <f t="shared" si="27"/>
        <v>0</v>
      </c>
      <c r="L37" s="64">
        <v>1</v>
      </c>
      <c r="N37" s="25" t="s">
        <v>41</v>
      </c>
      <c r="O37" s="26" t="str">
        <f>IF(DINÂMICA!$M$23="","",IF(DINÂMICA!$M$23="Nunca",0%,IF(DINÂMICA!$M$23="Raramente",10%,IF(DINÂMICA!$M$23="Às vezes",25%,IF(DINÂMICA!$M$23="Muitas vezes",50%,IF(DINÂMICA!$M$23="Quase sempre",75%,100%))))))</f>
        <v/>
      </c>
      <c r="P37" s="26">
        <f t="shared" si="28"/>
        <v>0</v>
      </c>
      <c r="Q37" s="65">
        <v>1</v>
      </c>
      <c r="S37" s="18" t="s">
        <v>59</v>
      </c>
      <c r="T37" s="27" t="s">
        <v>43</v>
      </c>
      <c r="U37" s="13">
        <f t="shared" si="29"/>
        <v>0</v>
      </c>
      <c r="V37" s="13">
        <f>DINÂMICA!M41</f>
        <v>0</v>
      </c>
      <c r="X37" s="18" t="s">
        <v>9</v>
      </c>
      <c r="Y37" s="27" t="s">
        <v>52</v>
      </c>
      <c r="Z37" s="13">
        <f t="shared" si="30"/>
        <v>0</v>
      </c>
      <c r="AA37" s="21">
        <f>DINÂMICA!M47</f>
        <v>0</v>
      </c>
      <c r="AC37" s="18" t="s">
        <v>62</v>
      </c>
      <c r="AD37" s="27" t="s">
        <v>57</v>
      </c>
      <c r="AE37" s="21">
        <f t="shared" si="31"/>
        <v>0</v>
      </c>
      <c r="AF37" s="21">
        <f>DINÂMICA!M53</f>
        <v>0</v>
      </c>
      <c r="AH37" s="153" t="s">
        <v>122</v>
      </c>
      <c r="AI37" s="56">
        <f>DINÂMICA!$M$10</f>
        <v>0</v>
      </c>
    </row>
    <row r="38" spans="1:47" ht="15.75" thickBot="1">
      <c r="A38" s="22" t="s">
        <v>16</v>
      </c>
      <c r="B38" s="13">
        <f t="shared" si="25"/>
        <v>0</v>
      </c>
      <c r="C38" s="14">
        <f>DINÂMICA!M62</f>
        <v>0</v>
      </c>
      <c r="E38" s="1" t="s">
        <v>18</v>
      </c>
      <c r="F38" s="2">
        <f>SUM(F35:F37)</f>
        <v>0</v>
      </c>
      <c r="G38" s="3"/>
      <c r="I38" s="23" t="s">
        <v>29</v>
      </c>
      <c r="J38" s="24" t="str">
        <f>IF(DINÂMICA!$M$33="","",IF(DINÂMICA!$M$33="Nunca",0%,IF(DINÂMICA!$M$33="Raramente",10%,IF(DINÂMICA!$M$33="Às vezes",25%,IF(DINÂMICA!$M$33="Muitas vezes",50%,IF(DINÂMICA!$M$33="Quase sempre",75%,100%))))))</f>
        <v/>
      </c>
      <c r="K38" s="24">
        <f t="shared" si="27"/>
        <v>0</v>
      </c>
      <c r="L38" s="64">
        <v>1</v>
      </c>
      <c r="N38" s="5" t="s">
        <v>18</v>
      </c>
      <c r="O38" s="6">
        <f>SUM(O35:O37)/3</f>
        <v>0</v>
      </c>
      <c r="P38" s="28"/>
      <c r="S38" s="18" t="s">
        <v>2</v>
      </c>
      <c r="T38" s="29" t="s">
        <v>44</v>
      </c>
      <c r="U38" s="13">
        <f t="shared" si="29"/>
        <v>0</v>
      </c>
      <c r="V38" s="13">
        <f>DINÂMICA!M42</f>
        <v>0</v>
      </c>
      <c r="X38" s="18" t="s">
        <v>61</v>
      </c>
      <c r="Y38" s="18" t="s">
        <v>53</v>
      </c>
      <c r="Z38" s="13">
        <f t="shared" si="30"/>
        <v>0</v>
      </c>
      <c r="AA38" s="21">
        <f>DINÂMICA!M48</f>
        <v>0</v>
      </c>
      <c r="AC38" s="18" t="s">
        <v>4</v>
      </c>
      <c r="AD38" s="18" t="s">
        <v>58</v>
      </c>
      <c r="AE38" s="21">
        <f t="shared" si="31"/>
        <v>0</v>
      </c>
      <c r="AF38" s="21">
        <f>DINÂMICA!M54</f>
        <v>0</v>
      </c>
      <c r="AH38" s="152"/>
      <c r="AI38" s="56"/>
    </row>
    <row r="39" spans="1:47" ht="15.75" thickBot="1">
      <c r="A39" s="30" t="s">
        <v>17</v>
      </c>
      <c r="B39" s="13">
        <f t="shared" si="25"/>
        <v>0</v>
      </c>
      <c r="C39" s="14">
        <f>DINÂMICA!M63</f>
        <v>0</v>
      </c>
      <c r="I39" s="25" t="s">
        <v>34</v>
      </c>
      <c r="J39" s="26" t="str">
        <f>IF(DINÂMICA!$M$35="","",IF(DINÂMICA!$M$35="Nunca",0%,IF(DINÂMICA!$M$35="Raramente",10%,IF(DINÂMICA!$M$35="Às vezes",25%,IF(DINÂMICA!$M$35="Muitas vezes",50%,IF(DINÂMICA!$M$35="Quase sempre",75%,100%))))))</f>
        <v/>
      </c>
      <c r="K39" s="26">
        <f t="shared" si="27"/>
        <v>0</v>
      </c>
      <c r="L39" s="65">
        <v>1</v>
      </c>
      <c r="S39" s="18" t="s">
        <v>10</v>
      </c>
      <c r="T39" s="18" t="s">
        <v>46</v>
      </c>
      <c r="U39" s="13">
        <f t="shared" si="29"/>
        <v>0</v>
      </c>
      <c r="V39" s="13">
        <f>DINÂMICA!M43</f>
        <v>0</v>
      </c>
      <c r="X39" s="31" t="s">
        <v>8</v>
      </c>
      <c r="Y39" s="31" t="s">
        <v>54</v>
      </c>
      <c r="Z39" s="13">
        <f t="shared" si="30"/>
        <v>0</v>
      </c>
      <c r="AA39" s="21">
        <f>DINÂMICA!M49</f>
        <v>0</v>
      </c>
      <c r="AC39" s="32" t="s">
        <v>2</v>
      </c>
      <c r="AD39" s="31" t="s">
        <v>64</v>
      </c>
      <c r="AE39" s="21">
        <f t="shared" si="31"/>
        <v>0</v>
      </c>
      <c r="AF39" s="21">
        <f>DINÂMICA!M55</f>
        <v>0</v>
      </c>
      <c r="AH39" s="154" t="s">
        <v>14</v>
      </c>
      <c r="AI39" s="59">
        <f>DINÂMICA!$M$12</f>
        <v>0</v>
      </c>
    </row>
    <row r="40" spans="1:47" ht="15.75" thickBot="1">
      <c r="A40" s="1" t="s">
        <v>18</v>
      </c>
      <c r="B40" s="2">
        <f>SUM(B35:B39)</f>
        <v>0</v>
      </c>
      <c r="C40" s="3"/>
      <c r="I40" s="5" t="s">
        <v>18</v>
      </c>
      <c r="J40" s="6">
        <f>SUM(J35:J39)/5</f>
        <v>0</v>
      </c>
      <c r="K40" s="28"/>
      <c r="S40" s="336" t="s">
        <v>48</v>
      </c>
      <c r="T40" s="337"/>
      <c r="U40" s="33">
        <f>SUM(U35:U39)</f>
        <v>0</v>
      </c>
      <c r="V40" s="34">
        <f>(100%/5)*U40</f>
        <v>0</v>
      </c>
      <c r="X40" s="341" t="s">
        <v>48</v>
      </c>
      <c r="Y40" s="342"/>
      <c r="Z40" s="35">
        <f>SUM(Z35:Z39)</f>
        <v>0</v>
      </c>
      <c r="AA40" s="36">
        <f>(100%/5)*Z40</f>
        <v>0</v>
      </c>
      <c r="AC40" s="341" t="s">
        <v>48</v>
      </c>
      <c r="AD40" s="342"/>
      <c r="AE40" s="35">
        <f>SUM(AE35:AE39)</f>
        <v>0</v>
      </c>
      <c r="AF40" s="36">
        <f>(100%/5)*AE40</f>
        <v>0</v>
      </c>
    </row>
    <row r="41" spans="1:47" s="38" customFormat="1" ht="27" thickBot="1">
      <c r="A41" s="39" t="s">
        <v>93</v>
      </c>
      <c r="AG41" s="77"/>
      <c r="AU41" s="77"/>
    </row>
    <row r="42" spans="1:47" ht="15.75" thickBot="1">
      <c r="A42" s="10" t="s">
        <v>5</v>
      </c>
      <c r="B42" s="11"/>
      <c r="C42" s="8" t="s">
        <v>67</v>
      </c>
      <c r="E42" s="10" t="s">
        <v>6</v>
      </c>
      <c r="F42" s="11"/>
      <c r="G42" s="11" t="s">
        <v>66</v>
      </c>
      <c r="I42" s="42" t="s">
        <v>7</v>
      </c>
      <c r="J42" s="43" t="s">
        <v>47</v>
      </c>
      <c r="K42" s="43" t="s">
        <v>38</v>
      </c>
      <c r="L42" s="43" t="s">
        <v>37</v>
      </c>
      <c r="N42" s="42" t="s">
        <v>65</v>
      </c>
      <c r="O42" s="43" t="s">
        <v>47</v>
      </c>
      <c r="P42" s="43" t="s">
        <v>38</v>
      </c>
      <c r="Q42" s="43" t="s">
        <v>37</v>
      </c>
      <c r="S42" s="333" t="s">
        <v>0</v>
      </c>
      <c r="T42" s="334"/>
      <c r="U42" s="334"/>
      <c r="V42" s="335"/>
      <c r="X42" s="338" t="s">
        <v>1</v>
      </c>
      <c r="Y42" s="339"/>
      <c r="Z42" s="339"/>
      <c r="AA42" s="340"/>
      <c r="AC42" s="338" t="s">
        <v>49</v>
      </c>
      <c r="AD42" s="339"/>
      <c r="AE42" s="339"/>
      <c r="AF42" s="340"/>
      <c r="AH42" s="1" t="s">
        <v>121</v>
      </c>
      <c r="AI42" s="157" t="s">
        <v>126</v>
      </c>
    </row>
    <row r="43" spans="1:47">
      <c r="A43" s="12" t="s">
        <v>13</v>
      </c>
      <c r="B43" s="13">
        <f>IF(C43="Sim",1,0)</f>
        <v>0</v>
      </c>
      <c r="C43" s="14">
        <f>DINÂMICA!O59</f>
        <v>0</v>
      </c>
      <c r="E43" s="15" t="s">
        <v>22</v>
      </c>
      <c r="F43" s="13">
        <f>IF(G43="Sim",1,0)</f>
        <v>0</v>
      </c>
      <c r="G43" s="14">
        <f>DINÂMICA!O67</f>
        <v>0</v>
      </c>
      <c r="I43" s="44" t="s">
        <v>25</v>
      </c>
      <c r="J43" s="45" t="str">
        <f>IF(DINÂMICA!$O$27="","",IF(DINÂMICA!$O$27="Nunca",0%,IF(DINÂMICA!$O$27="Raramente",10%,IF(DINÂMICA!$O$27="Às vezes",25%,IF(DINÂMICA!$O$27="Muitas vezes",50%,IF(DINÂMICA!$O$27="Quase sempre",75%,100%))))))</f>
        <v/>
      </c>
      <c r="K43" s="45">
        <f>$J$48</f>
        <v>0</v>
      </c>
      <c r="L43" s="63">
        <v>1</v>
      </c>
      <c r="N43" s="44" t="s">
        <v>34</v>
      </c>
      <c r="O43" s="45" t="str">
        <f>IF(DINÂMICA!$O$19="","",IF(DINÂMICA!$O$19="Nunca",0%,IF(DINÂMICA!$O$19="Raramente",10%,IF(DINÂMICA!$O$19="Às vezes",25%,IF(DINÂMICA!$O$19="Muitas vezes",50%,IF(DINÂMICA!$O$19="Quase sempre",75%,100%))))))</f>
        <v/>
      </c>
      <c r="P43" s="45">
        <f>$O$46</f>
        <v>0</v>
      </c>
      <c r="Q43" s="63">
        <v>1</v>
      </c>
      <c r="S43" s="18" t="s">
        <v>3</v>
      </c>
      <c r="T43" s="18" t="s">
        <v>45</v>
      </c>
      <c r="U43" s="13">
        <f>IF(V43="Sim",1,0)</f>
        <v>0</v>
      </c>
      <c r="V43" s="13">
        <f>DINÂMICA!O39</f>
        <v>0</v>
      </c>
      <c r="X43" s="19" t="s">
        <v>3</v>
      </c>
      <c r="Y43" s="20" t="s">
        <v>50</v>
      </c>
      <c r="Z43" s="13">
        <f>IF(AA43="Sim",1,0)</f>
        <v>0</v>
      </c>
      <c r="AA43" s="21">
        <f>DINÂMICA!O45</f>
        <v>0</v>
      </c>
      <c r="AC43" s="19" t="s">
        <v>3</v>
      </c>
      <c r="AD43" s="20" t="s">
        <v>55</v>
      </c>
      <c r="AE43" s="21">
        <f>IF(AF43="Sim",1,0)</f>
        <v>0</v>
      </c>
      <c r="AF43" s="21">
        <f>DINÂMICA!O51</f>
        <v>0</v>
      </c>
      <c r="AH43" s="155" t="s">
        <v>125</v>
      </c>
      <c r="AI43" s="156">
        <f>DINÂMICA!$O$8</f>
        <v>0</v>
      </c>
    </row>
    <row r="44" spans="1:47">
      <c r="A44" s="22" t="s">
        <v>14</v>
      </c>
      <c r="B44" s="13">
        <f t="shared" ref="B44:B47" si="32">IF(C44="Sim",1,0)</f>
        <v>0</v>
      </c>
      <c r="C44" s="14">
        <f>DINÂMICA!O60</f>
        <v>0</v>
      </c>
      <c r="E44" s="22" t="s">
        <v>23</v>
      </c>
      <c r="F44" s="13">
        <f>IF(G44="Sim",1,0)</f>
        <v>0</v>
      </c>
      <c r="G44" s="14">
        <f>DINÂMICA!O68</f>
        <v>0</v>
      </c>
      <c r="I44" s="23" t="s">
        <v>26</v>
      </c>
      <c r="J44" s="24" t="str">
        <f>IF(DINÂMICA!$O$29="","",IF(DINÂMICA!$O$29="Nunca",0%,IF(DINÂMICA!$O$29="Raramente",10%,IF(DINÂMICA!$O$29="Às vezes",25%,IF(DINÂMICA!$O$29="Muitas vezes",50%,IF(DINÂMICA!$O$29="Quase sempre",75%,100%))))))</f>
        <v/>
      </c>
      <c r="K44" s="24">
        <f t="shared" ref="K44:K47" si="33">$J$48</f>
        <v>0</v>
      </c>
      <c r="L44" s="64">
        <v>1</v>
      </c>
      <c r="N44" s="23" t="s">
        <v>40</v>
      </c>
      <c r="O44" s="24" t="str">
        <f>IF(DINÂMICA!$O$21="","",IF(DINÂMICA!$O$21="Nunca",0%,IF(DINÂMICA!$O$21="Raramente",10%,IF(DINÂMICA!$O$21="Às vezes",25%,IF(DINÂMICA!$O$21="Muitas vezes",50%,IF(DINÂMICA!$O$21="Quase sempre",75%,100%))))))</f>
        <v/>
      </c>
      <c r="P44" s="24">
        <f t="shared" ref="P44:P45" si="34">$O$46</f>
        <v>0</v>
      </c>
      <c r="Q44" s="64">
        <v>1</v>
      </c>
      <c r="S44" s="18" t="s">
        <v>60</v>
      </c>
      <c r="T44" s="18" t="s">
        <v>63</v>
      </c>
      <c r="U44" s="13">
        <f t="shared" ref="U44:U47" si="35">IF(V44="Sim",1,0)</f>
        <v>0</v>
      </c>
      <c r="V44" s="13">
        <f>DINÂMICA!O40</f>
        <v>0</v>
      </c>
      <c r="X44" s="18" t="s">
        <v>60</v>
      </c>
      <c r="Y44" s="18" t="s">
        <v>51</v>
      </c>
      <c r="Z44" s="13">
        <f t="shared" ref="Z44:Z47" si="36">IF(AA44="Sim",1,0)</f>
        <v>0</v>
      </c>
      <c r="AA44" s="21">
        <f>DINÂMICA!O46</f>
        <v>0</v>
      </c>
      <c r="AC44" s="18" t="s">
        <v>60</v>
      </c>
      <c r="AD44" s="18" t="s">
        <v>56</v>
      </c>
      <c r="AE44" s="21">
        <f t="shared" ref="AE44:AE47" si="37">IF(AF44="Sim",1,0)</f>
        <v>0</v>
      </c>
      <c r="AF44" s="21">
        <f>DINÂMICA!O52</f>
        <v>0</v>
      </c>
      <c r="AH44" s="153"/>
      <c r="AI44" s="56"/>
    </row>
    <row r="45" spans="1:47" ht="15.75" thickBot="1">
      <c r="A45" s="22" t="s">
        <v>15</v>
      </c>
      <c r="B45" s="13">
        <f t="shared" si="32"/>
        <v>0</v>
      </c>
      <c r="C45" s="14">
        <f>DINÂMICA!O61</f>
        <v>0</v>
      </c>
      <c r="E45" s="22" t="s">
        <v>24</v>
      </c>
      <c r="F45" s="13">
        <f>IF(G45="Sim",1,0)</f>
        <v>0</v>
      </c>
      <c r="G45" s="14">
        <f>DINÂMICA!O69</f>
        <v>0</v>
      </c>
      <c r="I45" s="23" t="s">
        <v>27</v>
      </c>
      <c r="J45" s="24" t="str">
        <f>IF(DINÂMICA!$O$31="","",IF(DINÂMICA!$O$31="Nunca",0%,IF(DINÂMICA!$O$31="Raramente",10%,IF(DINÂMICA!$O$31="Às vezes",25%,IF(DINÂMICA!$O$31="Muitas vezes",50%,IF(DINÂMICA!$O$31="Quase sempre",75%,100%))))))</f>
        <v/>
      </c>
      <c r="K45" s="24">
        <f t="shared" si="33"/>
        <v>0</v>
      </c>
      <c r="L45" s="64">
        <v>1</v>
      </c>
      <c r="N45" s="25" t="s">
        <v>41</v>
      </c>
      <c r="O45" s="26" t="str">
        <f>IF(DINÂMICA!$O$23="","",IF(DINÂMICA!$O$23="Nunca",0%,IF(DINÂMICA!$O$23="Raramente",10%,IF(DINÂMICA!$O$23="Às vezes",25%,IF(DINÂMICA!$O$23="Muitas vezes",50%,IF(DINÂMICA!$O$23="Quase sempre",75%,100%))))))</f>
        <v/>
      </c>
      <c r="P45" s="26">
        <f t="shared" si="34"/>
        <v>0</v>
      </c>
      <c r="Q45" s="65">
        <v>1</v>
      </c>
      <c r="S45" s="18" t="s">
        <v>59</v>
      </c>
      <c r="T45" s="27" t="s">
        <v>43</v>
      </c>
      <c r="U45" s="13">
        <f t="shared" si="35"/>
        <v>0</v>
      </c>
      <c r="V45" s="13">
        <f>DINÂMICA!O41</f>
        <v>0</v>
      </c>
      <c r="X45" s="18" t="s">
        <v>9</v>
      </c>
      <c r="Y45" s="27" t="s">
        <v>52</v>
      </c>
      <c r="Z45" s="13">
        <f t="shared" si="36"/>
        <v>0</v>
      </c>
      <c r="AA45" s="21">
        <f>DINÂMICA!O47</f>
        <v>0</v>
      </c>
      <c r="AC45" s="18" t="s">
        <v>62</v>
      </c>
      <c r="AD45" s="27" t="s">
        <v>57</v>
      </c>
      <c r="AE45" s="21">
        <f t="shared" si="37"/>
        <v>0</v>
      </c>
      <c r="AF45" s="21">
        <f>DINÂMICA!O53</f>
        <v>0</v>
      </c>
      <c r="AH45" s="153" t="s">
        <v>122</v>
      </c>
      <c r="AI45" s="56">
        <f>DINÂMICA!$O$10</f>
        <v>0</v>
      </c>
    </row>
    <row r="46" spans="1:47" ht="15.75" thickBot="1">
      <c r="A46" s="22" t="s">
        <v>16</v>
      </c>
      <c r="B46" s="13">
        <f t="shared" si="32"/>
        <v>0</v>
      </c>
      <c r="C46" s="14">
        <f>DINÂMICA!O62</f>
        <v>0</v>
      </c>
      <c r="E46" s="1" t="s">
        <v>18</v>
      </c>
      <c r="F46" s="2">
        <f>SUM(F43:F45)</f>
        <v>0</v>
      </c>
      <c r="G46" s="3"/>
      <c r="I46" s="23" t="s">
        <v>29</v>
      </c>
      <c r="J46" s="24" t="str">
        <f>IF(DINÂMICA!$O$33="","",IF(DINÂMICA!$O$33="Nunca",0%,IF(DINÂMICA!$O$33="Raramente",10%,IF(DINÂMICA!$O$33="Às vezes",25%,IF(DINÂMICA!$O$33="Muitas vezes",50%,IF(DINÂMICA!$O$33="Quase sempre",75%,100%))))))</f>
        <v/>
      </c>
      <c r="K46" s="24">
        <f t="shared" si="33"/>
        <v>0</v>
      </c>
      <c r="L46" s="64">
        <v>1</v>
      </c>
      <c r="N46" s="5" t="s">
        <v>18</v>
      </c>
      <c r="O46" s="6">
        <f>SUM(O43:O45)/3</f>
        <v>0</v>
      </c>
      <c r="P46" s="28"/>
      <c r="S46" s="18" t="s">
        <v>2</v>
      </c>
      <c r="T46" s="29" t="s">
        <v>44</v>
      </c>
      <c r="U46" s="13">
        <f t="shared" si="35"/>
        <v>0</v>
      </c>
      <c r="V46" s="13">
        <f>DINÂMICA!O42</f>
        <v>0</v>
      </c>
      <c r="X46" s="18" t="s">
        <v>61</v>
      </c>
      <c r="Y46" s="18" t="s">
        <v>53</v>
      </c>
      <c r="Z46" s="13">
        <f t="shared" si="36"/>
        <v>0</v>
      </c>
      <c r="AA46" s="21">
        <f>DINÂMICA!O48</f>
        <v>0</v>
      </c>
      <c r="AC46" s="18" t="s">
        <v>4</v>
      </c>
      <c r="AD46" s="18" t="s">
        <v>58</v>
      </c>
      <c r="AE46" s="21">
        <f t="shared" si="37"/>
        <v>0</v>
      </c>
      <c r="AF46" s="21">
        <f>DINÂMICA!O54</f>
        <v>0</v>
      </c>
      <c r="AH46" s="152"/>
      <c r="AI46" s="56"/>
    </row>
    <row r="47" spans="1:47" ht="15.75" thickBot="1">
      <c r="A47" s="30" t="s">
        <v>17</v>
      </c>
      <c r="B47" s="13">
        <f t="shared" si="32"/>
        <v>0</v>
      </c>
      <c r="C47" s="14">
        <f>DINÂMICA!O63</f>
        <v>0</v>
      </c>
      <c r="I47" s="25" t="s">
        <v>34</v>
      </c>
      <c r="J47" s="26" t="str">
        <f>IF(DINÂMICA!$O$35="","",IF(DINÂMICA!$O$35="Nunca",0%,IF(DINÂMICA!$O$35="Raramente",10%,IF(DINÂMICA!$O$35="Às vezes",25%,IF(DINÂMICA!$O$35="Muitas vezes",50%,IF(DINÂMICA!$O$35="Quase sempre",75%,100%))))))</f>
        <v/>
      </c>
      <c r="K47" s="26">
        <f t="shared" si="33"/>
        <v>0</v>
      </c>
      <c r="L47" s="65">
        <v>1</v>
      </c>
      <c r="S47" s="18" t="s">
        <v>10</v>
      </c>
      <c r="T47" s="18" t="s">
        <v>46</v>
      </c>
      <c r="U47" s="13">
        <f t="shared" si="35"/>
        <v>0</v>
      </c>
      <c r="V47" s="13">
        <f>DINÂMICA!O43</f>
        <v>0</v>
      </c>
      <c r="X47" s="31" t="s">
        <v>8</v>
      </c>
      <c r="Y47" s="31" t="s">
        <v>54</v>
      </c>
      <c r="Z47" s="13">
        <f t="shared" si="36"/>
        <v>0</v>
      </c>
      <c r="AA47" s="21">
        <f>DINÂMICA!O49</f>
        <v>0</v>
      </c>
      <c r="AC47" s="32" t="s">
        <v>2</v>
      </c>
      <c r="AD47" s="31" t="s">
        <v>64</v>
      </c>
      <c r="AE47" s="21">
        <f t="shared" si="37"/>
        <v>0</v>
      </c>
      <c r="AF47" s="21">
        <f>DINÂMICA!O55</f>
        <v>0</v>
      </c>
      <c r="AH47" s="154" t="s">
        <v>14</v>
      </c>
      <c r="AI47" s="59">
        <f>DINÂMICA!$O$12</f>
        <v>0</v>
      </c>
    </row>
    <row r="48" spans="1:47" ht="15.75" thickBot="1">
      <c r="A48" s="1" t="s">
        <v>18</v>
      </c>
      <c r="B48" s="2">
        <f>SUM(B43:B47)</f>
        <v>0</v>
      </c>
      <c r="C48" s="3"/>
      <c r="I48" s="5" t="s">
        <v>18</v>
      </c>
      <c r="J48" s="6">
        <f>SUM(J43:J47)/5</f>
        <v>0</v>
      </c>
      <c r="K48" s="28"/>
      <c r="S48" s="336" t="s">
        <v>48</v>
      </c>
      <c r="T48" s="337"/>
      <c r="U48" s="33">
        <f>SUM(U43:U47)</f>
        <v>0</v>
      </c>
      <c r="V48" s="34">
        <f>(100%/5)*U48</f>
        <v>0</v>
      </c>
      <c r="X48" s="341" t="s">
        <v>48</v>
      </c>
      <c r="Y48" s="342"/>
      <c r="Z48" s="35">
        <f>SUM(Z43:Z47)</f>
        <v>0</v>
      </c>
      <c r="AA48" s="36">
        <f>(100%/5)*Z48</f>
        <v>0</v>
      </c>
      <c r="AC48" s="341" t="s">
        <v>48</v>
      </c>
      <c r="AD48" s="342"/>
      <c r="AE48" s="35">
        <f>SUM(AE43:AE47)</f>
        <v>0</v>
      </c>
      <c r="AF48" s="36">
        <f>(100%/5)*AE48</f>
        <v>0</v>
      </c>
    </row>
    <row r="49" spans="1:47" s="38" customFormat="1" ht="27" thickBot="1">
      <c r="A49" s="39" t="s">
        <v>94</v>
      </c>
      <c r="AG49" s="77"/>
      <c r="AU49" s="77"/>
    </row>
    <row r="50" spans="1:47" ht="15.75" thickBot="1">
      <c r="A50" s="10" t="s">
        <v>5</v>
      </c>
      <c r="B50" s="11"/>
      <c r="C50" s="8" t="s">
        <v>67</v>
      </c>
      <c r="E50" s="10" t="s">
        <v>6</v>
      </c>
      <c r="F50" s="11"/>
      <c r="G50" s="11" t="s">
        <v>66</v>
      </c>
      <c r="I50" s="42" t="s">
        <v>7</v>
      </c>
      <c r="J50" s="43" t="s">
        <v>47</v>
      </c>
      <c r="K50" s="43" t="s">
        <v>38</v>
      </c>
      <c r="L50" s="43" t="s">
        <v>37</v>
      </c>
      <c r="N50" s="42" t="s">
        <v>65</v>
      </c>
      <c r="O50" s="43" t="s">
        <v>47</v>
      </c>
      <c r="P50" s="43" t="s">
        <v>38</v>
      </c>
      <c r="Q50" s="43" t="s">
        <v>37</v>
      </c>
      <c r="S50" s="333" t="s">
        <v>0</v>
      </c>
      <c r="T50" s="334"/>
      <c r="U50" s="334"/>
      <c r="V50" s="335"/>
      <c r="X50" s="338" t="s">
        <v>1</v>
      </c>
      <c r="Y50" s="339"/>
      <c r="Z50" s="339"/>
      <c r="AA50" s="340"/>
      <c r="AC50" s="338" t="s">
        <v>49</v>
      </c>
      <c r="AD50" s="339"/>
      <c r="AE50" s="339"/>
      <c r="AF50" s="340"/>
      <c r="AH50" s="1" t="s">
        <v>121</v>
      </c>
      <c r="AI50" s="157" t="s">
        <v>126</v>
      </c>
    </row>
    <row r="51" spans="1:47">
      <c r="A51" s="12" t="s">
        <v>13</v>
      </c>
      <c r="B51" s="13">
        <f>IF(C51="Sim",1,0)</f>
        <v>0</v>
      </c>
      <c r="C51" s="14">
        <f>DINÂMICA!Q59</f>
        <v>0</v>
      </c>
      <c r="E51" s="15" t="s">
        <v>22</v>
      </c>
      <c r="F51" s="13">
        <f>IF(G51="Sim",1,0)</f>
        <v>0</v>
      </c>
      <c r="G51" s="14">
        <f>DINÂMICA!Q67</f>
        <v>0</v>
      </c>
      <c r="I51" s="44" t="s">
        <v>25</v>
      </c>
      <c r="J51" s="45" t="str">
        <f>IF(DINÂMICA!$Q$27="","",IF(DINÂMICA!$Q$27="Nunca",0%,IF(DINÂMICA!$Q$27="Raramente",10%,IF(DINÂMICA!$Q$27="Às vezes",25%,IF(DINÂMICA!$Q$27="Muitas vezes",50%,IF(DINÂMICA!$Q$27="Quase sempre",75%,100%))))))</f>
        <v/>
      </c>
      <c r="K51" s="45">
        <f>$J$56</f>
        <v>0</v>
      </c>
      <c r="L51" s="63">
        <v>1</v>
      </c>
      <c r="N51" s="44" t="s">
        <v>34</v>
      </c>
      <c r="O51" s="45" t="str">
        <f>IF(DINÂMICA!$Q$19="","",IF(DINÂMICA!$Q$19="Nunca",0%,IF(DINÂMICA!$Q$19="Raramente",10%,IF(DINÂMICA!$Q$19="Às vezes",25%,IF(DINÂMICA!$Q$19="Muitas vezes",50%,IF(DINÂMICA!$Q$19="Quase sempre",75%,100%))))))</f>
        <v/>
      </c>
      <c r="P51" s="45">
        <f>$O$54</f>
        <v>0</v>
      </c>
      <c r="Q51" s="63">
        <v>1</v>
      </c>
      <c r="S51" s="18" t="s">
        <v>3</v>
      </c>
      <c r="T51" s="18" t="s">
        <v>45</v>
      </c>
      <c r="U51" s="13">
        <f>IF(V51="Sim",1,0)</f>
        <v>0</v>
      </c>
      <c r="V51" s="13">
        <f>DINÂMICA!Q39</f>
        <v>0</v>
      </c>
      <c r="X51" s="19" t="s">
        <v>3</v>
      </c>
      <c r="Y51" s="20" t="s">
        <v>50</v>
      </c>
      <c r="Z51" s="13">
        <f>IF(AA51="Sim",1,0)</f>
        <v>0</v>
      </c>
      <c r="AA51" s="21">
        <f>DINÂMICA!Q45</f>
        <v>0</v>
      </c>
      <c r="AC51" s="19" t="s">
        <v>3</v>
      </c>
      <c r="AD51" s="20" t="s">
        <v>55</v>
      </c>
      <c r="AE51" s="21">
        <f>IF(AF51="Sim",1,0)</f>
        <v>0</v>
      </c>
      <c r="AF51" s="21">
        <f>DINÂMICA!Q51</f>
        <v>0</v>
      </c>
      <c r="AH51" s="155" t="s">
        <v>125</v>
      </c>
      <c r="AI51" s="156">
        <f>DINÂMICA!$Q$8</f>
        <v>0</v>
      </c>
    </row>
    <row r="52" spans="1:47">
      <c r="A52" s="22" t="s">
        <v>14</v>
      </c>
      <c r="B52" s="13">
        <f t="shared" ref="B52:B55" si="38">IF(C52="Sim",1,0)</f>
        <v>0</v>
      </c>
      <c r="C52" s="14">
        <f>DINÂMICA!Q60</f>
        <v>0</v>
      </c>
      <c r="E52" s="22" t="s">
        <v>23</v>
      </c>
      <c r="F52" s="13">
        <f t="shared" ref="F52:F53" si="39">IF(G52="Sim",1,0)</f>
        <v>0</v>
      </c>
      <c r="G52" s="14">
        <f>DINÂMICA!Q68</f>
        <v>0</v>
      </c>
      <c r="I52" s="23" t="s">
        <v>26</v>
      </c>
      <c r="J52" s="24" t="str">
        <f>IF(DINÂMICA!$Q$29="","",IF(DINÂMICA!$Q$29="Nunca",0%,IF(DINÂMICA!$Q$29="Raramente",10%,IF(DINÂMICA!$Q$29="Às vezes",25%,IF(DINÂMICA!$Q$29="Muitas vezes",50%,IF(DINÂMICA!$Q$29="Quase sempre",75%,100%))))))</f>
        <v/>
      </c>
      <c r="K52" s="24">
        <f t="shared" ref="K52:K55" si="40">$J$56</f>
        <v>0</v>
      </c>
      <c r="L52" s="64">
        <v>1</v>
      </c>
      <c r="N52" s="23" t="s">
        <v>40</v>
      </c>
      <c r="O52" s="24" t="str">
        <f>IF(DINÂMICA!$Q$21="","",IF(DINÂMICA!$Q$21="Nunca",0%,IF(DINÂMICA!$Q$21="Raramente",10%,IF(DINÂMICA!$Q$21="Às vezes",25%,IF(DINÂMICA!$Q$21="Muitas vezes",50%,IF(DINÂMICA!$Q$21="Quase sempre",75%,100%))))))</f>
        <v/>
      </c>
      <c r="P52" s="24">
        <f t="shared" ref="P52:P53" si="41">$O$54</f>
        <v>0</v>
      </c>
      <c r="Q52" s="64">
        <v>1</v>
      </c>
      <c r="S52" s="18" t="s">
        <v>60</v>
      </c>
      <c r="T52" s="18" t="s">
        <v>63</v>
      </c>
      <c r="U52" s="13">
        <f t="shared" ref="U52:U55" si="42">IF(V52="Sim",1,0)</f>
        <v>0</v>
      </c>
      <c r="V52" s="13">
        <f>DINÂMICA!Q40</f>
        <v>0</v>
      </c>
      <c r="X52" s="18" t="s">
        <v>60</v>
      </c>
      <c r="Y52" s="18" t="s">
        <v>51</v>
      </c>
      <c r="Z52" s="13">
        <f t="shared" ref="Z52:Z55" si="43">IF(AA52="Sim",1,0)</f>
        <v>0</v>
      </c>
      <c r="AA52" s="21">
        <f>DINÂMICA!Q46</f>
        <v>0</v>
      </c>
      <c r="AC52" s="18" t="s">
        <v>60</v>
      </c>
      <c r="AD52" s="18" t="s">
        <v>56</v>
      </c>
      <c r="AE52" s="21">
        <f t="shared" ref="AE52:AE55" si="44">IF(AF52="Sim",1,0)</f>
        <v>0</v>
      </c>
      <c r="AF52" s="21">
        <f>DINÂMICA!Q52</f>
        <v>0</v>
      </c>
      <c r="AH52" s="153"/>
      <c r="AI52" s="56"/>
    </row>
    <row r="53" spans="1:47" ht="15.75" thickBot="1">
      <c r="A53" s="22" t="s">
        <v>15</v>
      </c>
      <c r="B53" s="13">
        <f t="shared" si="38"/>
        <v>0</v>
      </c>
      <c r="C53" s="14">
        <f>DINÂMICA!Q61</f>
        <v>0</v>
      </c>
      <c r="E53" s="22" t="s">
        <v>24</v>
      </c>
      <c r="F53" s="13">
        <f t="shared" si="39"/>
        <v>0</v>
      </c>
      <c r="G53" s="14">
        <f>DINÂMICA!Q69</f>
        <v>0</v>
      </c>
      <c r="I53" s="23" t="s">
        <v>27</v>
      </c>
      <c r="J53" s="24" t="str">
        <f>IF(DINÂMICA!$Q$31="","",IF(DINÂMICA!$Q$31="Nunca",0%,IF(DINÂMICA!$Q$31="Raramente",10%,IF(DINÂMICA!$Q$31="Às vezes",25%,IF(DINÂMICA!$Q$31="Muitas vezes",50%,IF(DINÂMICA!$Q$31="Quase sempre",75%,100%))))))</f>
        <v/>
      </c>
      <c r="K53" s="24">
        <f t="shared" si="40"/>
        <v>0</v>
      </c>
      <c r="L53" s="64">
        <v>1</v>
      </c>
      <c r="N53" s="25" t="s">
        <v>41</v>
      </c>
      <c r="O53" s="26" t="str">
        <f>IF(DINÂMICA!$Q$23="","",IF(DINÂMICA!$Q$23="Nunca",0%,IF(DINÂMICA!$Q$23="Raramente",10%,IF(DINÂMICA!$Q$23="Às vezes",25%,IF(DINÂMICA!$Q$23="Muitas vezes",50%,IF(DINÂMICA!$Q$23="Quase sempre",75%,100%))))))</f>
        <v/>
      </c>
      <c r="P53" s="26">
        <f t="shared" si="41"/>
        <v>0</v>
      </c>
      <c r="Q53" s="65">
        <v>1</v>
      </c>
      <c r="S53" s="18" t="s">
        <v>59</v>
      </c>
      <c r="T53" s="27" t="s">
        <v>43</v>
      </c>
      <c r="U53" s="13">
        <f t="shared" si="42"/>
        <v>0</v>
      </c>
      <c r="V53" s="13">
        <f>DINÂMICA!Q41</f>
        <v>0</v>
      </c>
      <c r="X53" s="18" t="s">
        <v>9</v>
      </c>
      <c r="Y53" s="27" t="s">
        <v>52</v>
      </c>
      <c r="Z53" s="13">
        <f t="shared" si="43"/>
        <v>0</v>
      </c>
      <c r="AA53" s="21">
        <f>DINÂMICA!Q47</f>
        <v>0</v>
      </c>
      <c r="AC53" s="18" t="s">
        <v>62</v>
      </c>
      <c r="AD53" s="27" t="s">
        <v>57</v>
      </c>
      <c r="AE53" s="21">
        <f t="shared" si="44"/>
        <v>0</v>
      </c>
      <c r="AF53" s="21">
        <f>DINÂMICA!Q53</f>
        <v>0</v>
      </c>
      <c r="AH53" s="153" t="s">
        <v>122</v>
      </c>
      <c r="AI53" s="56">
        <f>DINÂMICA!$Q$10</f>
        <v>0</v>
      </c>
    </row>
    <row r="54" spans="1:47" ht="15.75" thickBot="1">
      <c r="A54" s="22" t="s">
        <v>16</v>
      </c>
      <c r="B54" s="13">
        <f t="shared" si="38"/>
        <v>0</v>
      </c>
      <c r="C54" s="14">
        <f>DINÂMICA!Q62</f>
        <v>0</v>
      </c>
      <c r="E54" s="1" t="s">
        <v>18</v>
      </c>
      <c r="F54" s="2">
        <f>SUM(F51:F53)</f>
        <v>0</v>
      </c>
      <c r="G54" s="3"/>
      <c r="I54" s="23" t="s">
        <v>29</v>
      </c>
      <c r="J54" s="24" t="str">
        <f>IF(DINÂMICA!$Q$33="","",IF(DINÂMICA!$Q$33="Nunca",0%,IF(DINÂMICA!$Q$33="Raramente",10%,IF(DINÂMICA!$Q$33="Às vezes",25%,IF(DINÂMICA!$Q$33="Muitas vezes",50%,IF(DINÂMICA!$Q$33="Quase sempre",75%,100%))))))</f>
        <v/>
      </c>
      <c r="K54" s="24">
        <f t="shared" si="40"/>
        <v>0</v>
      </c>
      <c r="L54" s="64">
        <v>1</v>
      </c>
      <c r="N54" s="5" t="s">
        <v>18</v>
      </c>
      <c r="O54" s="6">
        <f>SUM(O51:O53)/3</f>
        <v>0</v>
      </c>
      <c r="P54" s="28"/>
      <c r="S54" s="18" t="s">
        <v>2</v>
      </c>
      <c r="T54" s="29" t="s">
        <v>44</v>
      </c>
      <c r="U54" s="13">
        <f t="shared" si="42"/>
        <v>0</v>
      </c>
      <c r="V54" s="13">
        <f>DINÂMICA!Q42</f>
        <v>0</v>
      </c>
      <c r="X54" s="18" t="s">
        <v>61</v>
      </c>
      <c r="Y54" s="18" t="s">
        <v>53</v>
      </c>
      <c r="Z54" s="13">
        <f t="shared" si="43"/>
        <v>0</v>
      </c>
      <c r="AA54" s="21">
        <f>DINÂMICA!Q48</f>
        <v>0</v>
      </c>
      <c r="AC54" s="18" t="s">
        <v>4</v>
      </c>
      <c r="AD54" s="18" t="s">
        <v>58</v>
      </c>
      <c r="AE54" s="21">
        <f t="shared" si="44"/>
        <v>0</v>
      </c>
      <c r="AF54" s="21">
        <f>DINÂMICA!Q54</f>
        <v>0</v>
      </c>
      <c r="AH54" s="152"/>
      <c r="AI54" s="56"/>
    </row>
    <row r="55" spans="1:47" ht="15.75" thickBot="1">
      <c r="A55" s="30" t="s">
        <v>17</v>
      </c>
      <c r="B55" s="13">
        <f t="shared" si="38"/>
        <v>0</v>
      </c>
      <c r="C55" s="14">
        <f>DINÂMICA!Q63</f>
        <v>0</v>
      </c>
      <c r="I55" s="25" t="s">
        <v>34</v>
      </c>
      <c r="J55" s="26" t="str">
        <f>IF(DINÂMICA!$Q$35="","",IF(DINÂMICA!$Q$35="Nunca",0%,IF(DINÂMICA!$Q$35="Raramente",10%,IF(DINÂMICA!$Q$35="Às vezes",25%,IF(DINÂMICA!$Q$35="Muitas vezes",50%,IF(DINÂMICA!$Q$35="Quase sempre",75%,100%))))))</f>
        <v/>
      </c>
      <c r="K55" s="26">
        <f t="shared" si="40"/>
        <v>0</v>
      </c>
      <c r="L55" s="65">
        <v>1</v>
      </c>
      <c r="S55" s="18" t="s">
        <v>10</v>
      </c>
      <c r="T55" s="18" t="s">
        <v>46</v>
      </c>
      <c r="U55" s="13">
        <f t="shared" si="42"/>
        <v>0</v>
      </c>
      <c r="V55" s="13">
        <f>DINÂMICA!Q43</f>
        <v>0</v>
      </c>
      <c r="X55" s="31" t="s">
        <v>8</v>
      </c>
      <c r="Y55" s="31" t="s">
        <v>54</v>
      </c>
      <c r="Z55" s="13">
        <f t="shared" si="43"/>
        <v>0</v>
      </c>
      <c r="AA55" s="21">
        <f>DINÂMICA!Q49</f>
        <v>0</v>
      </c>
      <c r="AC55" s="32" t="s">
        <v>2</v>
      </c>
      <c r="AD55" s="31" t="s">
        <v>64</v>
      </c>
      <c r="AE55" s="21">
        <f t="shared" si="44"/>
        <v>0</v>
      </c>
      <c r="AF55" s="21">
        <f>DINÂMICA!Q55</f>
        <v>0</v>
      </c>
      <c r="AH55" s="154" t="s">
        <v>14</v>
      </c>
      <c r="AI55" s="59">
        <f>DINÂMICA!$Q$12</f>
        <v>0</v>
      </c>
    </row>
    <row r="56" spans="1:47" ht="15.75" thickBot="1">
      <c r="A56" s="1" t="s">
        <v>18</v>
      </c>
      <c r="B56" s="2">
        <f>SUM(B51:B55)</f>
        <v>0</v>
      </c>
      <c r="C56" s="3"/>
      <c r="I56" s="5" t="s">
        <v>18</v>
      </c>
      <c r="J56" s="6">
        <f>SUM(J51:J55)/5</f>
        <v>0</v>
      </c>
      <c r="K56" s="28"/>
      <c r="S56" s="336" t="s">
        <v>48</v>
      </c>
      <c r="T56" s="337"/>
      <c r="U56" s="33">
        <f>SUM(U51:U55)</f>
        <v>0</v>
      </c>
      <c r="V56" s="34">
        <f>(100%/5)*U56</f>
        <v>0</v>
      </c>
      <c r="X56" s="341" t="s">
        <v>48</v>
      </c>
      <c r="Y56" s="342"/>
      <c r="Z56" s="35">
        <f>SUM(Z51:Z55)</f>
        <v>0</v>
      </c>
      <c r="AA56" s="36">
        <f>(100%/5)*Z56</f>
        <v>0</v>
      </c>
      <c r="AC56" s="341" t="s">
        <v>48</v>
      </c>
      <c r="AD56" s="342"/>
      <c r="AE56" s="35">
        <f>SUM(AE51:AE55)</f>
        <v>0</v>
      </c>
      <c r="AF56" s="36">
        <f>(100%/5)*AE56</f>
        <v>0</v>
      </c>
    </row>
    <row r="57" spans="1:47" s="38" customFormat="1" ht="27" thickBot="1">
      <c r="A57" s="39" t="s">
        <v>95</v>
      </c>
      <c r="AG57" s="77"/>
      <c r="AU57" s="77"/>
    </row>
    <row r="58" spans="1:47" ht="15.75" thickBot="1">
      <c r="A58" s="10" t="s">
        <v>5</v>
      </c>
      <c r="B58" s="11"/>
      <c r="C58" s="8" t="s">
        <v>67</v>
      </c>
      <c r="E58" s="10" t="s">
        <v>6</v>
      </c>
      <c r="F58" s="11"/>
      <c r="G58" s="11" t="s">
        <v>66</v>
      </c>
      <c r="I58" s="42" t="s">
        <v>7</v>
      </c>
      <c r="J58" s="43" t="s">
        <v>47</v>
      </c>
      <c r="K58" s="43" t="s">
        <v>38</v>
      </c>
      <c r="L58" s="43" t="s">
        <v>37</v>
      </c>
      <c r="N58" s="42" t="s">
        <v>65</v>
      </c>
      <c r="O58" s="43" t="s">
        <v>47</v>
      </c>
      <c r="P58" s="43" t="s">
        <v>38</v>
      </c>
      <c r="Q58" s="43" t="s">
        <v>37</v>
      </c>
      <c r="S58" s="333" t="s">
        <v>0</v>
      </c>
      <c r="T58" s="334"/>
      <c r="U58" s="334"/>
      <c r="V58" s="335"/>
      <c r="X58" s="338" t="s">
        <v>1</v>
      </c>
      <c r="Y58" s="339"/>
      <c r="Z58" s="339"/>
      <c r="AA58" s="340"/>
      <c r="AC58" s="338" t="s">
        <v>49</v>
      </c>
      <c r="AD58" s="339"/>
      <c r="AE58" s="339"/>
      <c r="AF58" s="340"/>
      <c r="AH58" s="1" t="s">
        <v>121</v>
      </c>
      <c r="AI58" s="157" t="s">
        <v>126</v>
      </c>
    </row>
    <row r="59" spans="1:47">
      <c r="A59" s="12" t="s">
        <v>13</v>
      </c>
      <c r="B59" s="13">
        <f>IF(C59="Sim",1,0)</f>
        <v>0</v>
      </c>
      <c r="C59" s="14">
        <f>DINÂMICA!S59</f>
        <v>0</v>
      </c>
      <c r="E59" s="15" t="s">
        <v>22</v>
      </c>
      <c r="F59" s="13">
        <f>IF(G59="Sim",1,0)</f>
        <v>0</v>
      </c>
      <c r="G59" s="14">
        <f>DINÂMICA!S67</f>
        <v>0</v>
      </c>
      <c r="I59" s="44" t="s">
        <v>25</v>
      </c>
      <c r="J59" s="45" t="str">
        <f>IF(DINÂMICA!$S$27="","",IF(DINÂMICA!$S$27="Nunca",0%,IF(DINÂMICA!$S$27="Raramente",10%,IF(DINÂMICA!$S$27="Às vezes",25%,IF(DINÂMICA!$S$27="Muitas vezes",50%,IF(DINÂMICA!$S$27="Quase sempre",75%,100%))))))</f>
        <v/>
      </c>
      <c r="K59" s="45">
        <f>$J$64</f>
        <v>0</v>
      </c>
      <c r="L59" s="63">
        <v>1</v>
      </c>
      <c r="N59" s="44" t="s">
        <v>34</v>
      </c>
      <c r="O59" s="45" t="str">
        <f>IF(DINÂMICA!$S$19="","",IF(DINÂMICA!$S$19="Nunca",0%,IF(DINÂMICA!$S$19="Raramente",10%,IF(DINÂMICA!$S$19="Às vezes",25%,IF(DINÂMICA!$S$19="Muitas vezes",50%,IF(DINÂMICA!$S$19="Quase sempre",75%,100%))))))</f>
        <v/>
      </c>
      <c r="P59" s="45">
        <f>$O$62</f>
        <v>0</v>
      </c>
      <c r="Q59" s="63">
        <v>1</v>
      </c>
      <c r="S59" s="18" t="s">
        <v>3</v>
      </c>
      <c r="T59" s="18" t="s">
        <v>45</v>
      </c>
      <c r="U59" s="13">
        <f>IF(V59="Sim",1,0)</f>
        <v>0</v>
      </c>
      <c r="V59" s="13">
        <f>DINÂMICA!S39</f>
        <v>0</v>
      </c>
      <c r="X59" s="19" t="s">
        <v>3</v>
      </c>
      <c r="Y59" s="20" t="s">
        <v>50</v>
      </c>
      <c r="Z59" s="13">
        <f>IF(AA59="Sim",1,0)</f>
        <v>0</v>
      </c>
      <c r="AA59" s="21">
        <f>DINÂMICA!S45</f>
        <v>0</v>
      </c>
      <c r="AC59" s="19" t="s">
        <v>3</v>
      </c>
      <c r="AD59" s="20" t="s">
        <v>55</v>
      </c>
      <c r="AE59" s="21">
        <f>IF(AF59="Sim",1,0)</f>
        <v>0</v>
      </c>
      <c r="AF59" s="21">
        <f>DINÂMICA!S51</f>
        <v>0</v>
      </c>
      <c r="AH59" s="155" t="s">
        <v>125</v>
      </c>
      <c r="AI59" s="156">
        <f>DINÂMICA!$S$8</f>
        <v>0</v>
      </c>
    </row>
    <row r="60" spans="1:47">
      <c r="A60" s="22" t="s">
        <v>14</v>
      </c>
      <c r="B60" s="13">
        <f t="shared" ref="B60:B63" si="45">IF(C60="Sim",1,0)</f>
        <v>0</v>
      </c>
      <c r="C60" s="14">
        <f>DINÂMICA!S60</f>
        <v>0</v>
      </c>
      <c r="E60" s="22" t="s">
        <v>23</v>
      </c>
      <c r="F60" s="13">
        <f t="shared" ref="F60:F61" si="46">IF(G60="Sim",1,0)</f>
        <v>0</v>
      </c>
      <c r="G60" s="14">
        <f>DINÂMICA!S68</f>
        <v>0</v>
      </c>
      <c r="I60" s="23" t="s">
        <v>26</v>
      </c>
      <c r="J60" s="24" t="str">
        <f>IF(DINÂMICA!$S$29="","",IF(DINÂMICA!$S$29="Nunca",0%,IF(DINÂMICA!$S$29="Raramente",10%,IF(DINÂMICA!$S$29="Às vezes",25%,IF(DINÂMICA!$S$29="Muitas vezes",50%,IF(DINÂMICA!$S$29="Quase sempre",75%,100%))))))</f>
        <v/>
      </c>
      <c r="K60" s="24">
        <f t="shared" ref="K60:K63" si="47">$J$64</f>
        <v>0</v>
      </c>
      <c r="L60" s="64">
        <v>1</v>
      </c>
      <c r="N60" s="23" t="s">
        <v>40</v>
      </c>
      <c r="O60" s="24" t="str">
        <f>IF(DINÂMICA!$S$21="","",IF(DINÂMICA!$S$21="Nunca",0%,IF(DINÂMICA!$S$21="Raramente",10%,IF(DINÂMICA!$S$21="Às vezes",25%,IF(DINÂMICA!$S$21="Muitas vezes",50%,IF(DINÂMICA!$S$21="Quase sempre",75%,100%))))))</f>
        <v/>
      </c>
      <c r="P60" s="24">
        <f t="shared" ref="P60:P61" si="48">$O$62</f>
        <v>0</v>
      </c>
      <c r="Q60" s="64">
        <v>1</v>
      </c>
      <c r="S60" s="18" t="s">
        <v>60</v>
      </c>
      <c r="T60" s="18" t="s">
        <v>63</v>
      </c>
      <c r="U60" s="13">
        <f t="shared" ref="U60:U63" si="49">IF(V60="Sim",1,0)</f>
        <v>0</v>
      </c>
      <c r="V60" s="13">
        <f>DINÂMICA!S40</f>
        <v>0</v>
      </c>
      <c r="X60" s="18" t="s">
        <v>60</v>
      </c>
      <c r="Y60" s="18" t="s">
        <v>51</v>
      </c>
      <c r="Z60" s="13">
        <f t="shared" ref="Z60:Z63" si="50">IF(AA60="Sim",1,0)</f>
        <v>0</v>
      </c>
      <c r="AA60" s="21">
        <f>DINÂMICA!S46</f>
        <v>0</v>
      </c>
      <c r="AC60" s="18" t="s">
        <v>60</v>
      </c>
      <c r="AD60" s="18" t="s">
        <v>56</v>
      </c>
      <c r="AE60" s="21">
        <f t="shared" ref="AE60:AE63" si="51">IF(AF60="Sim",1,0)</f>
        <v>0</v>
      </c>
      <c r="AF60" s="21">
        <f>DINÂMICA!S52</f>
        <v>0</v>
      </c>
      <c r="AH60" s="153"/>
      <c r="AI60" s="56"/>
    </row>
    <row r="61" spans="1:47" ht="15.75" thickBot="1">
      <c r="A61" s="22" t="s">
        <v>15</v>
      </c>
      <c r="B61" s="13">
        <f t="shared" si="45"/>
        <v>0</v>
      </c>
      <c r="C61" s="14">
        <f>DINÂMICA!S61</f>
        <v>0</v>
      </c>
      <c r="E61" s="22" t="s">
        <v>24</v>
      </c>
      <c r="F61" s="13">
        <f t="shared" si="46"/>
        <v>0</v>
      </c>
      <c r="G61" s="14">
        <f>DINÂMICA!S69</f>
        <v>0</v>
      </c>
      <c r="I61" s="23" t="s">
        <v>27</v>
      </c>
      <c r="J61" s="24" t="str">
        <f>IF(DINÂMICA!$S$31="","",IF(DINÂMICA!$S$31="Nunca",0%,IF(DINÂMICA!$S$31="Raramente",10%,IF(DINÂMICA!$S$31="Às vezes",25%,IF(DINÂMICA!$S$31="Muitas vezes",50%,IF(DINÂMICA!$S$31="Quase sempre",75%,100%))))))</f>
        <v/>
      </c>
      <c r="K61" s="24">
        <f t="shared" si="47"/>
        <v>0</v>
      </c>
      <c r="L61" s="64">
        <v>1</v>
      </c>
      <c r="N61" s="25" t="s">
        <v>41</v>
      </c>
      <c r="O61" s="26" t="str">
        <f>IF(DINÂMICA!$S$23="","",IF(DINÂMICA!$S$23="Nunca",0%,IF(DINÂMICA!$S$23="Raramente",10%,IF(DINÂMICA!$S$23="Às vezes",25%,IF(DINÂMICA!$S$23="Muitas vezes",50%,IF(DINÂMICA!$S$23="Quase sempre",75%,100%))))))</f>
        <v/>
      </c>
      <c r="P61" s="26">
        <f t="shared" si="48"/>
        <v>0</v>
      </c>
      <c r="Q61" s="65">
        <v>1</v>
      </c>
      <c r="S61" s="18" t="s">
        <v>59</v>
      </c>
      <c r="T61" s="27" t="s">
        <v>43</v>
      </c>
      <c r="U61" s="13">
        <f t="shared" si="49"/>
        <v>0</v>
      </c>
      <c r="V61" s="13">
        <f>DINÂMICA!S41</f>
        <v>0</v>
      </c>
      <c r="X61" s="18" t="s">
        <v>9</v>
      </c>
      <c r="Y61" s="27" t="s">
        <v>52</v>
      </c>
      <c r="Z61" s="13">
        <f t="shared" si="50"/>
        <v>0</v>
      </c>
      <c r="AA61" s="21">
        <f>DINÂMICA!S47</f>
        <v>0</v>
      </c>
      <c r="AC61" s="18" t="s">
        <v>62</v>
      </c>
      <c r="AD61" s="27" t="s">
        <v>57</v>
      </c>
      <c r="AE61" s="21">
        <f t="shared" si="51"/>
        <v>0</v>
      </c>
      <c r="AF61" s="21">
        <f>DINÂMICA!S53</f>
        <v>0</v>
      </c>
      <c r="AH61" s="153" t="s">
        <v>122</v>
      </c>
      <c r="AI61" s="56">
        <f>DINÂMICA!$S$10</f>
        <v>0</v>
      </c>
    </row>
    <row r="62" spans="1:47" ht="15.75" thickBot="1">
      <c r="A62" s="22" t="s">
        <v>16</v>
      </c>
      <c r="B62" s="13">
        <f t="shared" si="45"/>
        <v>0</v>
      </c>
      <c r="C62" s="14">
        <f>DINÂMICA!S62</f>
        <v>0</v>
      </c>
      <c r="E62" s="1" t="s">
        <v>18</v>
      </c>
      <c r="F62" s="2">
        <f>SUM(F59:F61)</f>
        <v>0</v>
      </c>
      <c r="G62" s="3"/>
      <c r="I62" s="23" t="s">
        <v>29</v>
      </c>
      <c r="J62" s="24" t="str">
        <f>IF(DINÂMICA!$S$33="","",IF(DINÂMICA!$S$33="Nunca",0%,IF(DINÂMICA!$S$33="Raramente",10%,IF(DINÂMICA!$S$33="Às vezes",25%,IF(DINÂMICA!$S$33="Muitas vezes",50%,IF(DINÂMICA!$S$33="Quase sempre",75%,100%))))))</f>
        <v/>
      </c>
      <c r="K62" s="24">
        <f t="shared" si="47"/>
        <v>0</v>
      </c>
      <c r="L62" s="64">
        <v>1</v>
      </c>
      <c r="N62" s="5" t="s">
        <v>18</v>
      </c>
      <c r="O62" s="6">
        <f>SUM(O59:O61)/3</f>
        <v>0</v>
      </c>
      <c r="P62" s="28"/>
      <c r="S62" s="18" t="s">
        <v>2</v>
      </c>
      <c r="T62" s="29" t="s">
        <v>44</v>
      </c>
      <c r="U62" s="13">
        <f t="shared" si="49"/>
        <v>0</v>
      </c>
      <c r="V62" s="13">
        <f>DINÂMICA!S42</f>
        <v>0</v>
      </c>
      <c r="X62" s="18" t="s">
        <v>61</v>
      </c>
      <c r="Y62" s="18" t="s">
        <v>53</v>
      </c>
      <c r="Z62" s="13">
        <f t="shared" si="50"/>
        <v>0</v>
      </c>
      <c r="AA62" s="21">
        <f>DINÂMICA!S48</f>
        <v>0</v>
      </c>
      <c r="AC62" s="18" t="s">
        <v>4</v>
      </c>
      <c r="AD62" s="18" t="s">
        <v>58</v>
      </c>
      <c r="AE62" s="21">
        <f t="shared" si="51"/>
        <v>0</v>
      </c>
      <c r="AF62" s="21">
        <f>DINÂMICA!S54</f>
        <v>0</v>
      </c>
      <c r="AH62" s="152"/>
      <c r="AI62" s="56"/>
    </row>
    <row r="63" spans="1:47" ht="15.75" thickBot="1">
      <c r="A63" s="30" t="s">
        <v>17</v>
      </c>
      <c r="B63" s="13">
        <f t="shared" si="45"/>
        <v>0</v>
      </c>
      <c r="C63" s="14">
        <f>DINÂMICA!S63</f>
        <v>0</v>
      </c>
      <c r="I63" s="25" t="s">
        <v>34</v>
      </c>
      <c r="J63" s="26" t="str">
        <f>IF(DINÂMICA!$S$35="","",IF(DINÂMICA!$S$35="Nunca",0%,IF(DINÂMICA!$S$35="Raramente",10%,IF(DINÂMICA!$S$35="Às vezes",25%,IF(DINÂMICA!$S$35="Muitas vezes",50%,IF(DINÂMICA!$S$35="Quase sempre",75%,100%))))))</f>
        <v/>
      </c>
      <c r="K63" s="26">
        <f t="shared" si="47"/>
        <v>0</v>
      </c>
      <c r="L63" s="65">
        <v>1</v>
      </c>
      <c r="S63" s="18" t="s">
        <v>10</v>
      </c>
      <c r="T63" s="18" t="s">
        <v>46</v>
      </c>
      <c r="U63" s="13">
        <f t="shared" si="49"/>
        <v>0</v>
      </c>
      <c r="V63" s="13">
        <f>DINÂMICA!S43</f>
        <v>0</v>
      </c>
      <c r="X63" s="31" t="s">
        <v>8</v>
      </c>
      <c r="Y63" s="31" t="s">
        <v>54</v>
      </c>
      <c r="Z63" s="13">
        <f t="shared" si="50"/>
        <v>0</v>
      </c>
      <c r="AA63" s="21">
        <f>DINÂMICA!S49</f>
        <v>0</v>
      </c>
      <c r="AC63" s="32" t="s">
        <v>2</v>
      </c>
      <c r="AD63" s="31" t="s">
        <v>64</v>
      </c>
      <c r="AE63" s="21">
        <f t="shared" si="51"/>
        <v>0</v>
      </c>
      <c r="AF63" s="21">
        <f>DINÂMICA!S55</f>
        <v>0</v>
      </c>
      <c r="AH63" s="154" t="s">
        <v>14</v>
      </c>
      <c r="AI63" s="59">
        <f>DINÂMICA!$S$12</f>
        <v>0</v>
      </c>
    </row>
    <row r="64" spans="1:47" ht="15.75" thickBot="1">
      <c r="A64" s="1" t="s">
        <v>18</v>
      </c>
      <c r="B64" s="2">
        <f>SUM(B59:B63)</f>
        <v>0</v>
      </c>
      <c r="C64" s="3"/>
      <c r="I64" s="5" t="s">
        <v>18</v>
      </c>
      <c r="J64" s="6">
        <f>SUM(J59:J63)/5</f>
        <v>0</v>
      </c>
      <c r="K64" s="28"/>
      <c r="S64" s="336" t="s">
        <v>48</v>
      </c>
      <c r="T64" s="337"/>
      <c r="U64" s="33">
        <f>SUM(U59:U63)</f>
        <v>0</v>
      </c>
      <c r="V64" s="34">
        <f>(100%/5)*U64</f>
        <v>0</v>
      </c>
      <c r="X64" s="341" t="s">
        <v>48</v>
      </c>
      <c r="Y64" s="342"/>
      <c r="Z64" s="35">
        <f>SUM(Z59:Z63)</f>
        <v>0</v>
      </c>
      <c r="AA64" s="36">
        <f>(100%/5)*Z64</f>
        <v>0</v>
      </c>
      <c r="AC64" s="341" t="s">
        <v>48</v>
      </c>
      <c r="AD64" s="342"/>
      <c r="AE64" s="35">
        <f>SUM(AE59:AE63)</f>
        <v>0</v>
      </c>
      <c r="AF64" s="36">
        <f>(100%/5)*AE64</f>
        <v>0</v>
      </c>
    </row>
    <row r="65" spans="1:47" s="38" customFormat="1" ht="27" thickBot="1">
      <c r="A65" s="39" t="s">
        <v>96</v>
      </c>
      <c r="AG65" s="77"/>
      <c r="AU65" s="77"/>
    </row>
    <row r="66" spans="1:47" ht="15.75" thickBot="1">
      <c r="A66" s="10" t="s">
        <v>5</v>
      </c>
      <c r="B66" s="11"/>
      <c r="C66" s="8" t="s">
        <v>67</v>
      </c>
      <c r="E66" s="10" t="s">
        <v>6</v>
      </c>
      <c r="F66" s="11"/>
      <c r="G66" s="11" t="s">
        <v>66</v>
      </c>
      <c r="I66" s="42" t="s">
        <v>7</v>
      </c>
      <c r="J66" s="43" t="s">
        <v>47</v>
      </c>
      <c r="K66" s="43" t="s">
        <v>38</v>
      </c>
      <c r="L66" s="43" t="s">
        <v>37</v>
      </c>
      <c r="N66" s="1" t="s">
        <v>65</v>
      </c>
      <c r="O66" s="2" t="s">
        <v>47</v>
      </c>
      <c r="P66" s="2" t="s">
        <v>38</v>
      </c>
      <c r="Q66" s="2" t="s">
        <v>37</v>
      </c>
      <c r="S66" s="333" t="s">
        <v>0</v>
      </c>
      <c r="T66" s="334"/>
      <c r="U66" s="334"/>
      <c r="V66" s="335"/>
      <c r="X66" s="338" t="s">
        <v>1</v>
      </c>
      <c r="Y66" s="339"/>
      <c r="Z66" s="339"/>
      <c r="AA66" s="340"/>
      <c r="AC66" s="338" t="s">
        <v>49</v>
      </c>
      <c r="AD66" s="339"/>
      <c r="AE66" s="339"/>
      <c r="AF66" s="340"/>
      <c r="AH66" s="1" t="s">
        <v>121</v>
      </c>
      <c r="AI66" s="157" t="s">
        <v>126</v>
      </c>
    </row>
    <row r="67" spans="1:47" ht="15.75" thickBot="1">
      <c r="A67" s="12" t="s">
        <v>13</v>
      </c>
      <c r="B67" s="13">
        <f>IF(C67="Sim",1,0)</f>
        <v>0</v>
      </c>
      <c r="C67" s="14">
        <f>DINÂMICA!U59</f>
        <v>0</v>
      </c>
      <c r="E67" s="15" t="s">
        <v>22</v>
      </c>
      <c r="F67" s="13">
        <f>IF(G67="Sim",1,0)</f>
        <v>0</v>
      </c>
      <c r="G67" s="14">
        <f>DINÂMICA!U67</f>
        <v>0</v>
      </c>
      <c r="I67" s="44" t="s">
        <v>25</v>
      </c>
      <c r="J67" s="45" t="str">
        <f>IF(DINÂMICA!$U$27="","",IF(DINÂMICA!$U$27="Nunca",0%,IF(DINÂMICA!$U$27="Raramente",10%,IF(DINÂMICA!$U$27="Às vezes",25%,IF(DINÂMICA!$U$27="Muitas vezes",50%,IF(DINÂMICA!$U$27="Quase sempre",75%,100%))))))</f>
        <v/>
      </c>
      <c r="K67" s="45">
        <f>$J$72</f>
        <v>0</v>
      </c>
      <c r="L67" s="63">
        <v>1</v>
      </c>
      <c r="N67" s="44" t="s">
        <v>34</v>
      </c>
      <c r="O67" s="45" t="str">
        <f>IF(DINÂMICA!$U$19="","",IF(DINÂMICA!$U$19="Nunca",0%,IF(DINÂMICA!$U$19="Raramente",10%,IF(DINÂMICA!$U$19="Às vezes",25%,IF(DINÂMICA!$U$19="Muitas vezes",50%,IF(DINÂMICA!$U$19="Quase sempre",75%,100%))))))</f>
        <v/>
      </c>
      <c r="P67" s="45">
        <f>$O$70</f>
        <v>0</v>
      </c>
      <c r="Q67" s="63">
        <v>1</v>
      </c>
      <c r="S67" s="18" t="s">
        <v>3</v>
      </c>
      <c r="T67" s="18" t="s">
        <v>45</v>
      </c>
      <c r="U67" s="13">
        <f>IF(V67="Sim",1,0)</f>
        <v>0</v>
      </c>
      <c r="V67" s="13">
        <f>DINÂMICA!U39</f>
        <v>0</v>
      </c>
      <c r="X67" s="19" t="s">
        <v>3</v>
      </c>
      <c r="Y67" s="20" t="s">
        <v>50</v>
      </c>
      <c r="Z67" s="13">
        <f>IF(AA67="Sim",1,0)</f>
        <v>0</v>
      </c>
      <c r="AA67" s="21">
        <f>DINÂMICA!U45</f>
        <v>0</v>
      </c>
      <c r="AC67" s="19" t="s">
        <v>3</v>
      </c>
      <c r="AD67" s="20" t="s">
        <v>55</v>
      </c>
      <c r="AE67" s="21">
        <f>IF(AF67="Sim",1,0)</f>
        <v>0</v>
      </c>
      <c r="AF67" s="21">
        <f>DINÂMICA!U51</f>
        <v>0</v>
      </c>
      <c r="AH67" s="155" t="s">
        <v>125</v>
      </c>
      <c r="AI67" s="156">
        <f>DINÂMICA!$U$8</f>
        <v>0</v>
      </c>
    </row>
    <row r="68" spans="1:47" ht="15.75" thickBot="1">
      <c r="A68" s="22" t="s">
        <v>14</v>
      </c>
      <c r="B68" s="13">
        <f t="shared" ref="B68:B71" si="52">IF(C68="Sim",1,0)</f>
        <v>0</v>
      </c>
      <c r="C68" s="14">
        <f>DINÂMICA!U60</f>
        <v>0</v>
      </c>
      <c r="E68" s="22" t="s">
        <v>23</v>
      </c>
      <c r="F68" s="13">
        <f t="shared" ref="F68:F69" si="53">IF(G68="Sim",1,0)</f>
        <v>0</v>
      </c>
      <c r="G68" s="14">
        <f>DINÂMICA!U68</f>
        <v>0</v>
      </c>
      <c r="I68" s="23" t="s">
        <v>26</v>
      </c>
      <c r="J68" s="24" t="str">
        <f>IF(DINÂMICA!$U$29="","",IF(DINÂMICA!$U$29="Nunca",0%,IF(DINÂMICA!$U$29="Raramente",10%,IF(DINÂMICA!$U$29="Às vezes",25%,IF(DINÂMICA!$U$29="Muitas vezes",50%,IF(DINÂMICA!$U$29="Quase sempre",75%,100%))))))</f>
        <v/>
      </c>
      <c r="K68" s="45">
        <f t="shared" ref="K68:K71" si="54">$J$72</f>
        <v>0</v>
      </c>
      <c r="L68" s="64">
        <v>1</v>
      </c>
      <c r="N68" s="23" t="s">
        <v>40</v>
      </c>
      <c r="O68" s="24" t="str">
        <f>IF(DINÂMICA!$U$21="","",IF(DINÂMICA!$U$21="Nunca",0%,IF(DINÂMICA!$U$21="Raramente",10%,IF(DINÂMICA!$U$21="Às vezes",25%,IF(DINÂMICA!$U$21="Muitas vezes",50%,IF(DINÂMICA!$U$21="Quase sempre",75%,100%))))))</f>
        <v/>
      </c>
      <c r="P68" s="17">
        <f t="shared" ref="P68:P69" si="55">$O$70</f>
        <v>0</v>
      </c>
      <c r="Q68" s="64">
        <v>1</v>
      </c>
      <c r="S68" s="18" t="s">
        <v>60</v>
      </c>
      <c r="T68" s="18" t="s">
        <v>63</v>
      </c>
      <c r="U68" s="13">
        <f t="shared" ref="U68:U71" si="56">IF(V68="Sim",1,0)</f>
        <v>0</v>
      </c>
      <c r="V68" s="13">
        <f>DINÂMICA!U40</f>
        <v>0</v>
      </c>
      <c r="X68" s="18" t="s">
        <v>60</v>
      </c>
      <c r="Y68" s="18" t="s">
        <v>51</v>
      </c>
      <c r="Z68" s="13">
        <f t="shared" ref="Z68:Z71" si="57">IF(AA68="Sim",1,0)</f>
        <v>0</v>
      </c>
      <c r="AA68" s="21">
        <f>DINÂMICA!U46</f>
        <v>0</v>
      </c>
      <c r="AC68" s="18" t="s">
        <v>60</v>
      </c>
      <c r="AD68" s="18" t="s">
        <v>56</v>
      </c>
      <c r="AE68" s="21">
        <f t="shared" ref="AE68:AE71" si="58">IF(AF68="Sim",1,0)</f>
        <v>0</v>
      </c>
      <c r="AF68" s="21">
        <f>DINÂMICA!U52</f>
        <v>0</v>
      </c>
      <c r="AH68" s="153"/>
      <c r="AI68" s="56"/>
    </row>
    <row r="69" spans="1:47" ht="15.75" thickBot="1">
      <c r="A69" s="22" t="s">
        <v>15</v>
      </c>
      <c r="B69" s="13">
        <f t="shared" si="52"/>
        <v>0</v>
      </c>
      <c r="C69" s="14">
        <f>DINÂMICA!U61</f>
        <v>0</v>
      </c>
      <c r="E69" s="22" t="s">
        <v>24</v>
      </c>
      <c r="F69" s="13">
        <f t="shared" si="53"/>
        <v>0</v>
      </c>
      <c r="G69" s="14">
        <f>DINÂMICA!U69</f>
        <v>0</v>
      </c>
      <c r="I69" s="23" t="s">
        <v>27</v>
      </c>
      <c r="J69" s="24" t="str">
        <f>IF(DINÂMICA!$U$31="","",IF(DINÂMICA!$U$31="Nunca",0%,IF(DINÂMICA!$U$31="Raramente",10%,IF(DINÂMICA!$U$31="Às vezes",25%,IF(DINÂMICA!$U$31="Muitas vezes",50%,IF(DINÂMICA!$U$31="Quase sempre",75%,100%))))))</f>
        <v/>
      </c>
      <c r="K69" s="45">
        <f t="shared" si="54"/>
        <v>0</v>
      </c>
      <c r="L69" s="64">
        <v>1</v>
      </c>
      <c r="N69" s="25" t="s">
        <v>41</v>
      </c>
      <c r="O69" s="26" t="str">
        <f>IF(DINÂMICA!$U$23="","",IF(DINÂMICA!$U$23="Nunca",0%,IF(DINÂMICA!$U$23="Raramente",10%,IF(DINÂMICA!$U$23="Às vezes",25%,IF(DINÂMICA!$U$23="Muitas vezes",50%,IF(DINÂMICA!$U$23="Quase sempre",75%,100%))))))</f>
        <v/>
      </c>
      <c r="P69" s="130">
        <f t="shared" si="55"/>
        <v>0</v>
      </c>
      <c r="Q69" s="65">
        <v>1</v>
      </c>
      <c r="S69" s="18" t="s">
        <v>59</v>
      </c>
      <c r="T69" s="27" t="s">
        <v>43</v>
      </c>
      <c r="U69" s="13">
        <f t="shared" si="56"/>
        <v>0</v>
      </c>
      <c r="V69" s="13">
        <f>DINÂMICA!U41</f>
        <v>0</v>
      </c>
      <c r="X69" s="18" t="s">
        <v>9</v>
      </c>
      <c r="Y69" s="27" t="s">
        <v>52</v>
      </c>
      <c r="Z69" s="13">
        <f t="shared" si="57"/>
        <v>0</v>
      </c>
      <c r="AA69" s="21">
        <f>DINÂMICA!U47</f>
        <v>0</v>
      </c>
      <c r="AC69" s="18" t="s">
        <v>62</v>
      </c>
      <c r="AD69" s="27" t="s">
        <v>57</v>
      </c>
      <c r="AE69" s="21">
        <f t="shared" si="58"/>
        <v>0</v>
      </c>
      <c r="AF69" s="21">
        <f>DINÂMICA!U53</f>
        <v>0</v>
      </c>
      <c r="AH69" s="153" t="s">
        <v>122</v>
      </c>
      <c r="AI69" s="56">
        <f>DINÂMICA!$U$10</f>
        <v>0</v>
      </c>
    </row>
    <row r="70" spans="1:47" ht="15.75" thickBot="1">
      <c r="A70" s="22" t="s">
        <v>16</v>
      </c>
      <c r="B70" s="13">
        <f t="shared" si="52"/>
        <v>0</v>
      </c>
      <c r="C70" s="14">
        <f>DINÂMICA!U62</f>
        <v>0</v>
      </c>
      <c r="E70" s="1" t="s">
        <v>18</v>
      </c>
      <c r="F70" s="2">
        <f>SUM(F67:F69)</f>
        <v>0</v>
      </c>
      <c r="G70" s="3"/>
      <c r="I70" s="23" t="s">
        <v>29</v>
      </c>
      <c r="J70" s="24" t="str">
        <f>IF(DINÂMICA!$U$33="","",IF(DINÂMICA!$U$33="Nunca",0%,IF(DINÂMICA!$U$33="Raramente",10%,IF(DINÂMICA!$U$33="Às vezes",25%,IF(DINÂMICA!$U$33="Muitas vezes",50%,IF(DINÂMICA!$U$33="Quase sempre",75%,100%))))))</f>
        <v/>
      </c>
      <c r="K70" s="45">
        <f t="shared" si="54"/>
        <v>0</v>
      </c>
      <c r="L70" s="64">
        <v>1</v>
      </c>
      <c r="N70" s="5" t="s">
        <v>18</v>
      </c>
      <c r="O70" s="6">
        <f>SUM(O67:O69)/3</f>
        <v>0</v>
      </c>
      <c r="P70" s="28"/>
      <c r="S70" s="18" t="s">
        <v>2</v>
      </c>
      <c r="T70" s="29" t="s">
        <v>44</v>
      </c>
      <c r="U70" s="13">
        <f t="shared" si="56"/>
        <v>0</v>
      </c>
      <c r="V70" s="13">
        <f>DINÂMICA!U42</f>
        <v>0</v>
      </c>
      <c r="X70" s="18" t="s">
        <v>61</v>
      </c>
      <c r="Y70" s="18" t="s">
        <v>53</v>
      </c>
      <c r="Z70" s="13">
        <f t="shared" si="57"/>
        <v>0</v>
      </c>
      <c r="AA70" s="21">
        <f>DINÂMICA!U48</f>
        <v>0</v>
      </c>
      <c r="AC70" s="18" t="s">
        <v>4</v>
      </c>
      <c r="AD70" s="18" t="s">
        <v>58</v>
      </c>
      <c r="AE70" s="21">
        <f t="shared" si="58"/>
        <v>0</v>
      </c>
      <c r="AF70" s="21">
        <f>DINÂMICA!U54</f>
        <v>0</v>
      </c>
      <c r="AH70" s="152"/>
      <c r="AI70" s="56"/>
    </row>
    <row r="71" spans="1:47" ht="15.75" thickBot="1">
      <c r="A71" s="30" t="s">
        <v>17</v>
      </c>
      <c r="B71" s="13">
        <f t="shared" si="52"/>
        <v>0</v>
      </c>
      <c r="C71" s="14">
        <f>DINÂMICA!U63</f>
        <v>0</v>
      </c>
      <c r="I71" s="25" t="s">
        <v>34</v>
      </c>
      <c r="J71" s="26" t="str">
        <f>IF(DINÂMICA!$U$35="","",IF(DINÂMICA!$U$35="Nunca",0%,IF(DINÂMICA!$U$35="Raramente",10%,IF(DINÂMICA!$U$35="Às vezes",25%,IF(DINÂMICA!$U$35="Muitas vezes",50%,IF(DINÂMICA!$U$35="Quase sempre",75%,100%))))))</f>
        <v/>
      </c>
      <c r="K71" s="131">
        <f t="shared" si="54"/>
        <v>0</v>
      </c>
      <c r="L71" s="65">
        <v>1</v>
      </c>
      <c r="S71" s="18" t="s">
        <v>10</v>
      </c>
      <c r="T71" s="18" t="s">
        <v>46</v>
      </c>
      <c r="U71" s="13">
        <f t="shared" si="56"/>
        <v>0</v>
      </c>
      <c r="V71" s="13">
        <f>DINÂMICA!U43</f>
        <v>0</v>
      </c>
      <c r="X71" s="31" t="s">
        <v>8</v>
      </c>
      <c r="Y71" s="31" t="s">
        <v>54</v>
      </c>
      <c r="Z71" s="13">
        <f t="shared" si="57"/>
        <v>0</v>
      </c>
      <c r="AA71" s="21">
        <f>DINÂMICA!U49</f>
        <v>0</v>
      </c>
      <c r="AC71" s="32" t="s">
        <v>2</v>
      </c>
      <c r="AD71" s="31" t="s">
        <v>64</v>
      </c>
      <c r="AE71" s="21">
        <f t="shared" si="58"/>
        <v>0</v>
      </c>
      <c r="AF71" s="21">
        <f>DINÂMICA!U55</f>
        <v>0</v>
      </c>
      <c r="AH71" s="154" t="s">
        <v>14</v>
      </c>
      <c r="AI71" s="59">
        <f>DINÂMICA!$U$12</f>
        <v>0</v>
      </c>
    </row>
    <row r="72" spans="1:47" ht="15.75" thickBot="1">
      <c r="A72" s="1" t="s">
        <v>18</v>
      </c>
      <c r="B72" s="2">
        <f>SUM(B67:B71)</f>
        <v>0</v>
      </c>
      <c r="C72" s="3"/>
      <c r="I72" s="5" t="s">
        <v>18</v>
      </c>
      <c r="J72" s="6">
        <f>SUM(J67:J71)/5</f>
        <v>0</v>
      </c>
      <c r="K72" s="28"/>
      <c r="S72" s="336" t="s">
        <v>48</v>
      </c>
      <c r="T72" s="337"/>
      <c r="U72" s="33">
        <f>SUM(U67:U71)</f>
        <v>0</v>
      </c>
      <c r="V72" s="34">
        <f>(100%/5)*U72</f>
        <v>0</v>
      </c>
      <c r="X72" s="341" t="s">
        <v>48</v>
      </c>
      <c r="Y72" s="342"/>
      <c r="Z72" s="35">
        <f>SUM(Z67:Z71)</f>
        <v>0</v>
      </c>
      <c r="AA72" s="36">
        <f>(100%/5)*Z72</f>
        <v>0</v>
      </c>
      <c r="AC72" s="341" t="s">
        <v>48</v>
      </c>
      <c r="AD72" s="342"/>
      <c r="AE72" s="35">
        <f>SUM(AE67:AE71)</f>
        <v>0</v>
      </c>
      <c r="AF72" s="36">
        <f>(100%/5)*AE72</f>
        <v>0</v>
      </c>
    </row>
    <row r="73" spans="1:47" s="38" customFormat="1" ht="27" thickBot="1">
      <c r="A73" s="39" t="s">
        <v>97</v>
      </c>
      <c r="AG73" s="77"/>
      <c r="AU73" s="77"/>
    </row>
    <row r="74" spans="1:47" ht="15.75" thickBot="1">
      <c r="A74" s="10" t="s">
        <v>5</v>
      </c>
      <c r="B74" s="11"/>
      <c r="C74" s="8" t="s">
        <v>67</v>
      </c>
      <c r="E74" s="10" t="s">
        <v>6</v>
      </c>
      <c r="F74" s="11"/>
      <c r="G74" s="11" t="s">
        <v>66</v>
      </c>
      <c r="I74" s="42" t="s">
        <v>7</v>
      </c>
      <c r="J74" s="43" t="s">
        <v>47</v>
      </c>
      <c r="K74" s="43" t="s">
        <v>38</v>
      </c>
      <c r="L74" s="43" t="s">
        <v>37</v>
      </c>
      <c r="N74" s="42" t="s">
        <v>65</v>
      </c>
      <c r="O74" s="43" t="s">
        <v>47</v>
      </c>
      <c r="P74" s="43" t="s">
        <v>38</v>
      </c>
      <c r="Q74" s="43" t="s">
        <v>37</v>
      </c>
      <c r="S74" s="333" t="s">
        <v>0</v>
      </c>
      <c r="T74" s="334"/>
      <c r="U74" s="334"/>
      <c r="V74" s="335"/>
      <c r="X74" s="338" t="s">
        <v>1</v>
      </c>
      <c r="Y74" s="339"/>
      <c r="Z74" s="339"/>
      <c r="AA74" s="340"/>
      <c r="AC74" s="338" t="s">
        <v>49</v>
      </c>
      <c r="AD74" s="339"/>
      <c r="AE74" s="339"/>
      <c r="AF74" s="340"/>
      <c r="AH74" s="1" t="s">
        <v>121</v>
      </c>
      <c r="AI74" s="157" t="s">
        <v>126</v>
      </c>
    </row>
    <row r="75" spans="1:47">
      <c r="A75" s="12" t="s">
        <v>13</v>
      </c>
      <c r="B75" s="13">
        <f>IF(C75="Sim",1,0)</f>
        <v>0</v>
      </c>
      <c r="C75" s="14">
        <f>DINÂMICA!W59</f>
        <v>0</v>
      </c>
      <c r="E75" s="15" t="s">
        <v>22</v>
      </c>
      <c r="F75" s="13">
        <f>IF(G75="Sim",1,0)</f>
        <v>0</v>
      </c>
      <c r="G75" s="14">
        <f>DINÂMICA!W67</f>
        <v>0</v>
      </c>
      <c r="I75" s="44" t="s">
        <v>25</v>
      </c>
      <c r="J75" s="45" t="str">
        <f>IF(DINÂMICA!$W$27="","",IF(DINÂMICA!$W$27="Nunca",0%,IF(DINÂMICA!$W$27="Raramente",10%,IF(DINÂMICA!$W$27="Às vezes",25%,IF(DINÂMICA!$W$27="Muitas vezes",50%,IF(DINÂMICA!$W$27="Quase sempre",75%,100%))))))</f>
        <v/>
      </c>
      <c r="K75" s="45">
        <f>$J$80</f>
        <v>0</v>
      </c>
      <c r="L75" s="63">
        <v>1</v>
      </c>
      <c r="N75" s="44" t="s">
        <v>34</v>
      </c>
      <c r="O75" s="45" t="str">
        <f>IF(DINÂMICA!$W$19="","",IF(DINÂMICA!$W$19="Nunca",0%,IF(DINÂMICA!$W$19="Raramente",10%,IF(DINÂMICA!$W$19="Às vezes",25%,IF(DINÂMICA!$W$19="Muitas vezes",50%,IF(DINÂMICA!$W$19="Quase sempre",75%,100%))))))</f>
        <v/>
      </c>
      <c r="P75" s="45">
        <f>$O$78</f>
        <v>0</v>
      </c>
      <c r="Q75" s="63">
        <v>1</v>
      </c>
      <c r="S75" s="18" t="s">
        <v>3</v>
      </c>
      <c r="T75" s="18" t="s">
        <v>45</v>
      </c>
      <c r="U75" s="13">
        <f>IF(V75="Sim",1,0)</f>
        <v>0</v>
      </c>
      <c r="V75" s="13">
        <f>DINÂMICA!W39</f>
        <v>0</v>
      </c>
      <c r="X75" s="19" t="s">
        <v>3</v>
      </c>
      <c r="Y75" s="20" t="s">
        <v>50</v>
      </c>
      <c r="Z75" s="13">
        <f>IF(AA75="Sim",1,0)</f>
        <v>0</v>
      </c>
      <c r="AA75" s="21">
        <f>DINÂMICA!W45</f>
        <v>0</v>
      </c>
      <c r="AC75" s="19" t="s">
        <v>3</v>
      </c>
      <c r="AD75" s="20" t="s">
        <v>55</v>
      </c>
      <c r="AE75" s="21">
        <f>IF(AF75="Sim",1,0)</f>
        <v>0</v>
      </c>
      <c r="AF75" s="21">
        <f>DINÂMICA!W51</f>
        <v>0</v>
      </c>
      <c r="AH75" s="155" t="s">
        <v>125</v>
      </c>
      <c r="AI75" s="156">
        <f>DINÂMICA!$W$8</f>
        <v>0</v>
      </c>
    </row>
    <row r="76" spans="1:47">
      <c r="A76" s="22" t="s">
        <v>14</v>
      </c>
      <c r="B76" s="13">
        <f t="shared" ref="B76:B79" si="59">IF(C76="Sim",1,0)</f>
        <v>0</v>
      </c>
      <c r="C76" s="14">
        <f>DINÂMICA!W60</f>
        <v>0</v>
      </c>
      <c r="E76" s="22" t="s">
        <v>23</v>
      </c>
      <c r="F76" s="13">
        <f t="shared" ref="F76:F77" si="60">IF(G76="Sim",1,0)</f>
        <v>0</v>
      </c>
      <c r="G76" s="14">
        <f>DINÂMICA!W68</f>
        <v>0</v>
      </c>
      <c r="I76" s="23" t="s">
        <v>26</v>
      </c>
      <c r="J76" s="24" t="str">
        <f>IF(DINÂMICA!$W$29="","",IF(DINÂMICA!$W$29="Nunca",0%,IF(DINÂMICA!$W$29="Raramente",10%,IF(DINÂMICA!$W$29="Às vezes",25%,IF(DINÂMICA!$W$29="Muitas vezes",50%,IF(DINÂMICA!$W$29="Quase sempre",75%,100%))))))</f>
        <v/>
      </c>
      <c r="K76" s="24">
        <f t="shared" ref="K76:K79" si="61">$J$80</f>
        <v>0</v>
      </c>
      <c r="L76" s="64">
        <v>1</v>
      </c>
      <c r="N76" s="23" t="s">
        <v>40</v>
      </c>
      <c r="O76" s="24" t="str">
        <f>IF(DINÂMICA!$W$21="","",IF(DINÂMICA!$W$21="Nunca",0%,IF(DINÂMICA!$W$21="Raramente",10%,IF(DINÂMICA!$W$21="Às vezes",25%,IF(DINÂMICA!$W$21="Muitas vezes",50%,IF(DINÂMICA!$W$21="Quase sempre",75%,100%))))))</f>
        <v/>
      </c>
      <c r="P76" s="24">
        <f t="shared" ref="P76:P77" si="62">$O$78</f>
        <v>0</v>
      </c>
      <c r="Q76" s="64">
        <v>1</v>
      </c>
      <c r="S76" s="18" t="s">
        <v>60</v>
      </c>
      <c r="T76" s="18" t="s">
        <v>63</v>
      </c>
      <c r="U76" s="13">
        <f t="shared" ref="U76:U79" si="63">IF(V76="Sim",1,0)</f>
        <v>0</v>
      </c>
      <c r="V76" s="13">
        <f>DINÂMICA!W40</f>
        <v>0</v>
      </c>
      <c r="X76" s="18" t="s">
        <v>60</v>
      </c>
      <c r="Y76" s="18" t="s">
        <v>51</v>
      </c>
      <c r="Z76" s="13">
        <f t="shared" ref="Z76:Z79" si="64">IF(AA76="Sim",1,0)</f>
        <v>0</v>
      </c>
      <c r="AA76" s="21">
        <f>DINÂMICA!W46</f>
        <v>0</v>
      </c>
      <c r="AC76" s="18" t="s">
        <v>60</v>
      </c>
      <c r="AD76" s="18" t="s">
        <v>56</v>
      </c>
      <c r="AE76" s="21">
        <f t="shared" ref="AE76:AE79" si="65">IF(AF76="Sim",1,0)</f>
        <v>0</v>
      </c>
      <c r="AF76" s="21">
        <f>DINÂMICA!W52</f>
        <v>0</v>
      </c>
      <c r="AH76" s="153"/>
      <c r="AI76" s="56"/>
    </row>
    <row r="77" spans="1:47" ht="15.75" thickBot="1">
      <c r="A77" s="22" t="s">
        <v>15</v>
      </c>
      <c r="B77" s="13">
        <f t="shared" si="59"/>
        <v>0</v>
      </c>
      <c r="C77" s="14">
        <f>DINÂMICA!W61</f>
        <v>0</v>
      </c>
      <c r="E77" s="22" t="s">
        <v>24</v>
      </c>
      <c r="F77" s="13">
        <f t="shared" si="60"/>
        <v>0</v>
      </c>
      <c r="G77" s="14">
        <f>DINÂMICA!W69</f>
        <v>0</v>
      </c>
      <c r="I77" s="23" t="s">
        <v>27</v>
      </c>
      <c r="J77" s="24" t="str">
        <f>IF(DINÂMICA!$W$31="","",IF(DINÂMICA!$W$31="Nunca",0%,IF(DINÂMICA!$W$31="Raramente",10%,IF(DINÂMICA!$W$31="Às vezes",25%,IF(DINÂMICA!$W$31="Muitas vezes",50%,IF(DINÂMICA!$W$31="Quase sempre",75%,100%))))))</f>
        <v/>
      </c>
      <c r="K77" s="24">
        <f t="shared" si="61"/>
        <v>0</v>
      </c>
      <c r="L77" s="64">
        <v>1</v>
      </c>
      <c r="N77" s="25" t="s">
        <v>41</v>
      </c>
      <c r="O77" s="26" t="str">
        <f>IF(DINÂMICA!$W$23="","",IF(DINÂMICA!$W$23="Nunca",0%,IF(DINÂMICA!$W$23="Raramente",10%,IF(DINÂMICA!$W$23="Às vezes",25%,IF(DINÂMICA!$W$23="Muitas vezes",50%,IF(DINÂMICA!$W$23="Quase sempre",75%,100%))))))</f>
        <v/>
      </c>
      <c r="P77" s="26">
        <f t="shared" si="62"/>
        <v>0</v>
      </c>
      <c r="Q77" s="65">
        <v>1</v>
      </c>
      <c r="S77" s="18" t="s">
        <v>59</v>
      </c>
      <c r="T77" s="27" t="s">
        <v>43</v>
      </c>
      <c r="U77" s="13">
        <f t="shared" si="63"/>
        <v>0</v>
      </c>
      <c r="V77" s="13">
        <f>DINÂMICA!W41</f>
        <v>0</v>
      </c>
      <c r="X77" s="18" t="s">
        <v>9</v>
      </c>
      <c r="Y77" s="27" t="s">
        <v>52</v>
      </c>
      <c r="Z77" s="13">
        <f t="shared" si="64"/>
        <v>0</v>
      </c>
      <c r="AA77" s="21">
        <f>DINÂMICA!W47</f>
        <v>0</v>
      </c>
      <c r="AC77" s="18" t="s">
        <v>62</v>
      </c>
      <c r="AD77" s="27" t="s">
        <v>57</v>
      </c>
      <c r="AE77" s="21">
        <f t="shared" si="65"/>
        <v>0</v>
      </c>
      <c r="AF77" s="21">
        <f>DINÂMICA!W53</f>
        <v>0</v>
      </c>
      <c r="AH77" s="153" t="s">
        <v>122</v>
      </c>
      <c r="AI77" s="56">
        <f>DINÂMICA!$W$10</f>
        <v>0</v>
      </c>
    </row>
    <row r="78" spans="1:47" ht="15.75" thickBot="1">
      <c r="A78" s="22" t="s">
        <v>16</v>
      </c>
      <c r="B78" s="13">
        <f t="shared" si="59"/>
        <v>0</v>
      </c>
      <c r="C78" s="14">
        <f>DINÂMICA!W62</f>
        <v>0</v>
      </c>
      <c r="E78" s="1" t="s">
        <v>18</v>
      </c>
      <c r="F78" s="2">
        <f>SUM(F75:F77)</f>
        <v>0</v>
      </c>
      <c r="G78" s="3"/>
      <c r="I78" s="23" t="s">
        <v>29</v>
      </c>
      <c r="J78" s="24" t="str">
        <f>IF(DINÂMICA!$W$33="","",IF(DINÂMICA!$W$33="Nunca",0%,IF(DINÂMICA!$W$33="Raramente",10%,IF(DINÂMICA!$W$33="Às vezes",25%,IF(DINÂMICA!$W$33="Muitas vezes",50%,IF(DINÂMICA!$W$33="Quase sempre",75%,100%))))))</f>
        <v/>
      </c>
      <c r="K78" s="24">
        <f t="shared" si="61"/>
        <v>0</v>
      </c>
      <c r="L78" s="64">
        <v>1</v>
      </c>
      <c r="N78" s="5" t="s">
        <v>18</v>
      </c>
      <c r="O78" s="6">
        <f>SUM(O75:O77)/3</f>
        <v>0</v>
      </c>
      <c r="P78" s="28"/>
      <c r="S78" s="18" t="s">
        <v>2</v>
      </c>
      <c r="T78" s="29" t="s">
        <v>44</v>
      </c>
      <c r="U78" s="13">
        <f t="shared" si="63"/>
        <v>0</v>
      </c>
      <c r="V78" s="13">
        <f>DINÂMICA!W42</f>
        <v>0</v>
      </c>
      <c r="X78" s="18" t="s">
        <v>61</v>
      </c>
      <c r="Y78" s="18" t="s">
        <v>53</v>
      </c>
      <c r="Z78" s="13">
        <f t="shared" si="64"/>
        <v>0</v>
      </c>
      <c r="AA78" s="21">
        <f>DINÂMICA!W48</f>
        <v>0</v>
      </c>
      <c r="AC78" s="18" t="s">
        <v>4</v>
      </c>
      <c r="AD78" s="18" t="s">
        <v>58</v>
      </c>
      <c r="AE78" s="21">
        <f t="shared" si="65"/>
        <v>0</v>
      </c>
      <c r="AF78" s="21">
        <f>DINÂMICA!W54</f>
        <v>0</v>
      </c>
      <c r="AH78" s="152"/>
      <c r="AI78" s="56"/>
    </row>
    <row r="79" spans="1:47" ht="15.75" thickBot="1">
      <c r="A79" s="30" t="s">
        <v>17</v>
      </c>
      <c r="B79" s="13">
        <f t="shared" si="59"/>
        <v>0</v>
      </c>
      <c r="C79" s="14">
        <f>DINÂMICA!W63</f>
        <v>0</v>
      </c>
      <c r="I79" s="25" t="s">
        <v>34</v>
      </c>
      <c r="J79" s="26" t="str">
        <f>IF(DINÂMICA!$W$35="","",IF(DINÂMICA!$W$35="Nunca",0%,IF(DINÂMICA!$W$35="Raramente",10%,IF(DINÂMICA!$W$35="Às vezes",25%,IF(DINÂMICA!$W$35="Muitas vezes",50%,IF(DINÂMICA!$W$35="Quase sempre",75%,100%))))))</f>
        <v/>
      </c>
      <c r="K79" s="26">
        <f t="shared" si="61"/>
        <v>0</v>
      </c>
      <c r="L79" s="65">
        <v>1</v>
      </c>
      <c r="S79" s="18" t="s">
        <v>10</v>
      </c>
      <c r="T79" s="18" t="s">
        <v>46</v>
      </c>
      <c r="U79" s="13">
        <f t="shared" si="63"/>
        <v>0</v>
      </c>
      <c r="V79" s="13">
        <f>DINÂMICA!W43</f>
        <v>0</v>
      </c>
      <c r="X79" s="31" t="s">
        <v>8</v>
      </c>
      <c r="Y79" s="31" t="s">
        <v>54</v>
      </c>
      <c r="Z79" s="13">
        <f t="shared" si="64"/>
        <v>0</v>
      </c>
      <c r="AA79" s="21">
        <f>DINÂMICA!W49</f>
        <v>0</v>
      </c>
      <c r="AC79" s="32" t="s">
        <v>2</v>
      </c>
      <c r="AD79" s="31" t="s">
        <v>64</v>
      </c>
      <c r="AE79" s="21">
        <f t="shared" si="65"/>
        <v>0</v>
      </c>
      <c r="AF79" s="21">
        <f>DINÂMICA!W55</f>
        <v>0</v>
      </c>
      <c r="AH79" s="154" t="s">
        <v>14</v>
      </c>
      <c r="AI79" s="59">
        <f>DINÂMICA!$W$12</f>
        <v>0</v>
      </c>
    </row>
    <row r="80" spans="1:47" ht="15.75" thickBot="1">
      <c r="A80" s="1" t="s">
        <v>18</v>
      </c>
      <c r="B80" s="2">
        <f>SUM(B75:B79)</f>
        <v>0</v>
      </c>
      <c r="C80" s="3"/>
      <c r="I80" s="5" t="s">
        <v>18</v>
      </c>
      <c r="J80" s="6">
        <f>SUM(J75:J79)/5</f>
        <v>0</v>
      </c>
      <c r="K80" s="28"/>
      <c r="S80" s="336" t="s">
        <v>48</v>
      </c>
      <c r="T80" s="337"/>
      <c r="U80" s="33">
        <f>SUM(U75:U79)</f>
        <v>0</v>
      </c>
      <c r="V80" s="34">
        <f>(100%/5)*U80</f>
        <v>0</v>
      </c>
      <c r="X80" s="341" t="s">
        <v>48</v>
      </c>
      <c r="Y80" s="342"/>
      <c r="Z80" s="35">
        <f>SUM(Z75:Z79)</f>
        <v>0</v>
      </c>
      <c r="AA80" s="36">
        <f>(100%/5)*Z80</f>
        <v>0</v>
      </c>
      <c r="AC80" s="341" t="s">
        <v>48</v>
      </c>
      <c r="AD80" s="342"/>
      <c r="AE80" s="35">
        <f>SUM(AE75:AE79)</f>
        <v>0</v>
      </c>
      <c r="AF80" s="36">
        <f>(100%/5)*AE80</f>
        <v>0</v>
      </c>
    </row>
    <row r="81" s="37" customFormat="1"/>
    <row r="181" spans="1:57" ht="15.75" thickBot="1"/>
    <row r="182" spans="1:57" ht="24" thickBot="1">
      <c r="A182" s="48" t="s">
        <v>99</v>
      </c>
      <c r="B182" s="49"/>
      <c r="C182" s="47">
        <v>2</v>
      </c>
    </row>
    <row r="184" spans="1:57" s="38" customFormat="1" ht="27" thickBot="1">
      <c r="A184" s="40" t="s">
        <v>112</v>
      </c>
      <c r="AG184" s="77"/>
      <c r="AH184" s="40" t="s">
        <v>113</v>
      </c>
      <c r="AU184" s="77"/>
      <c r="AV184" s="40" t="s">
        <v>180</v>
      </c>
    </row>
    <row r="185" spans="1:57" ht="30.75" thickBot="1">
      <c r="A185" s="10" t="s">
        <v>5</v>
      </c>
      <c r="B185" s="11"/>
      <c r="C185" s="8" t="s">
        <v>67</v>
      </c>
      <c r="E185" s="10" t="s">
        <v>6</v>
      </c>
      <c r="F185" s="11"/>
      <c r="G185" s="11" t="s">
        <v>66</v>
      </c>
      <c r="I185" s="1" t="s">
        <v>7</v>
      </c>
      <c r="J185" s="2" t="s">
        <v>48</v>
      </c>
      <c r="K185" s="2" t="s">
        <v>38</v>
      </c>
      <c r="L185" s="2" t="s">
        <v>37</v>
      </c>
      <c r="N185" s="1" t="s">
        <v>65</v>
      </c>
      <c r="O185" s="2" t="s">
        <v>48</v>
      </c>
      <c r="P185" s="2" t="s">
        <v>38</v>
      </c>
      <c r="Q185" s="2" t="s">
        <v>37</v>
      </c>
      <c r="S185" s="333" t="s">
        <v>0</v>
      </c>
      <c r="T185" s="334"/>
      <c r="U185" s="334"/>
      <c r="V185" s="335"/>
      <c r="X185" s="338" t="s">
        <v>1</v>
      </c>
      <c r="Y185" s="339"/>
      <c r="Z185" s="339"/>
      <c r="AA185" s="340"/>
      <c r="AC185" s="338" t="s">
        <v>49</v>
      </c>
      <c r="AD185" s="339"/>
      <c r="AE185" s="339"/>
      <c r="AF185" s="340"/>
      <c r="AI185" s="332" t="s">
        <v>39</v>
      </c>
      <c r="AJ185" s="324" t="s">
        <v>69</v>
      </c>
      <c r="AK185" s="324" t="s">
        <v>70</v>
      </c>
      <c r="AL185" s="324" t="s">
        <v>71</v>
      </c>
      <c r="AM185" s="324" t="s">
        <v>72</v>
      </c>
      <c r="AN185" s="324" t="s">
        <v>73</v>
      </c>
      <c r="AO185" s="324" t="s">
        <v>74</v>
      </c>
      <c r="AP185" s="324" t="s">
        <v>75</v>
      </c>
      <c r="AQ185" s="324" t="s">
        <v>76</v>
      </c>
      <c r="AR185" s="324" t="s">
        <v>77</v>
      </c>
      <c r="AS185" s="318" t="s">
        <v>78</v>
      </c>
      <c r="AW185" s="203" t="s">
        <v>184</v>
      </c>
      <c r="AX185" s="204" t="s">
        <v>143</v>
      </c>
      <c r="AY185" s="204" t="s">
        <v>158</v>
      </c>
      <c r="AZ185" s="204" t="s">
        <v>181</v>
      </c>
      <c r="BA185" s="204" t="s">
        <v>66</v>
      </c>
      <c r="BB185" s="204" t="s">
        <v>145</v>
      </c>
      <c r="BC185" s="204" t="s">
        <v>182</v>
      </c>
      <c r="BD185" s="204" t="s">
        <v>183</v>
      </c>
      <c r="BE185" s="205" t="s">
        <v>185</v>
      </c>
    </row>
    <row r="186" spans="1:57" ht="15.75" customHeight="1" thickBot="1">
      <c r="A186" s="12" t="s">
        <v>13</v>
      </c>
      <c r="B186" s="13">
        <f>IF(C186="Sim",1,0)</f>
        <v>1</v>
      </c>
      <c r="C186" s="14" t="str">
        <f>IF($C$182=1,$C$3,IF($C$182=2,$C$11,IF($C$182=3,$C$19,IF($C$182=4,$C$27,IF($C$182=5,$C$35,IF($C$182=6,$C$43,IF($C$182=7,$C$51,IF($C$182=8,$C$59,IF($C$182=9,$C$67,IF($C$182=10,$C$75,""))))))))))</f>
        <v>Sim</v>
      </c>
      <c r="E186" s="15" t="s">
        <v>22</v>
      </c>
      <c r="F186" s="13">
        <f>IF(G186="Sim",1,0)</f>
        <v>1</v>
      </c>
      <c r="G186" s="14" t="str">
        <f>IF($C$182=1,$G$3,IF($C$182=2,$G$11,IF($C$182=3,$G$19,IF($C$182=4,$G$27,IF($C$182=5,$G$35,IF($C$182=6,$G$43,IF($C$182=7,$G$51,IF($C$182=8,$G$59,IF($C$182=9,$G$67,IF($C$182=10,$G$75,""))))))))))</f>
        <v>Sim</v>
      </c>
      <c r="I186" s="16" t="s">
        <v>25</v>
      </c>
      <c r="J186" s="14">
        <f>IF($C$182=1,$J$3,IF($C$182=2,$J$11,IF($C$182=3,$J$19,IF($C$182=4,$J$27,IF($C$182=5,$J$35,IF($C$182=6,$J$43,IF($C$182=7,$J$51,IF($C$182=8,$J$59,IF($C$182=9,$J$67,IF($C$182=10,$J$75,""))))))))))</f>
        <v>0.75</v>
      </c>
      <c r="K186" s="14">
        <f>IF($C$182=1,$K$3,IF($C$182=2,$K$11,IF($C$182=3,$K$19,IF($C$182=4,$K$27,IF($C$182=5,$K$35,IF($C$182=6,$K$43,IF($C$182=7,$K$51,IF($C$182=8,$K$59,IF($C$182=9,$K$67,IF($C$182=10,$K$75,""))))))))))</f>
        <v>0.8</v>
      </c>
      <c r="L186" s="17">
        <v>1</v>
      </c>
      <c r="N186" s="16" t="s">
        <v>34</v>
      </c>
      <c r="O186" s="14">
        <f>IF($C$182=1,$O$3,IF($C$182=2,$O$11,IF($C$182=3,$O$19,IF($C$182=4,$O$27,IF($C$182=5,$O$35,IF($C$182=6,$O$43,IF($C$182=7,$O$51,IF($C$182=8,$O$59,IF($C$182=9,$O$67,IF($C$182=10,$O$75,""))))))))))</f>
        <v>0.5</v>
      </c>
      <c r="P186" s="14">
        <f>IF($C$182=1,$P$3,IF($C$182=2,$P$11,IF($C$182=3,$P$19,IF($C$182=4,$P$27,IF($C$182=5,$P$35,IF($C$182=6,$P$43,IF($C$182=7,$P$51,IF($C$182=8,$P$59,IF($C$182=9,$P$67,IF($C$182=10,$P$75,""))))))))))</f>
        <v>0.75</v>
      </c>
      <c r="Q186" s="17">
        <v>1</v>
      </c>
      <c r="S186" s="132" t="s">
        <v>3</v>
      </c>
      <c r="T186" s="133" t="s">
        <v>45</v>
      </c>
      <c r="U186" s="134">
        <f>IF(V186=LISTAS!B3,1,0)</f>
        <v>1</v>
      </c>
      <c r="V186" s="63" t="str">
        <f>IF($C$182=1,$V$3,IF($C$182=2,$V$11,IF($C$182=3,$V$19,IF($C$182=4,$V$27,IF($C$182=5,$V$35,IF($C$182=6,$V$43,IF($C$182=7,$V$51,IF($C$182=8,$V$59,IF($C$182=9,$V$67,IF($C$182=10,$V$75,""))))))))))</f>
        <v>Satisfatório</v>
      </c>
      <c r="X186" s="140" t="s">
        <v>3</v>
      </c>
      <c r="Y186" s="133" t="s">
        <v>50</v>
      </c>
      <c r="Z186" s="134">
        <f>IF(AA186=LISTAS!B3,1,0)</f>
        <v>1</v>
      </c>
      <c r="AA186" s="63" t="str">
        <f>IF($C$182=1,$AA$3,IF($C$182=2,$AA$11,IF($C$182=3,$AA$19,IF($C$182=4,$AA$27,IF($C$182=5,$AA$35,IF($C$182=6,$AA$43,IF($C$182=7,$AA$51,IF($C$182=8,$AA$59,IF($C$182=9,$AA$67,IF($C$182=10,$AA$75,""))))))))))</f>
        <v>Satisfatório</v>
      </c>
      <c r="AC186" s="140" t="s">
        <v>3</v>
      </c>
      <c r="AD186" s="133" t="s">
        <v>55</v>
      </c>
      <c r="AE186" s="134">
        <f>IF(AF186=LISTAS!B3,1,0)</f>
        <v>1</v>
      </c>
      <c r="AF186" s="63" t="str">
        <f>IF($C$182=1,$AF$3,IF($C$182=2,$AF$11,IF($C$182=3,$AF$19,IF($C$182=4,$AF$27,IF($C$182=5,$AF$35,IF($C$182=6,$AF$43,IF($C$182=7,$AF$51,IF($C$182=8,$AF$59,IF($C$182=9,$AF$67,IF($C$182=10,$AF$75,""))))))))))</f>
        <v>Satisfatório</v>
      </c>
      <c r="AI186" s="323"/>
      <c r="AJ186" s="325"/>
      <c r="AK186" s="325"/>
      <c r="AL186" s="325"/>
      <c r="AM186" s="325"/>
      <c r="AN186" s="325"/>
      <c r="AO186" s="325"/>
      <c r="AP186" s="325"/>
      <c r="AQ186" s="325"/>
      <c r="AR186" s="325"/>
      <c r="AS186" s="319"/>
      <c r="AW186" s="201" t="str">
        <f>DIÁRIO!B5</f>
        <v>Sprint5</v>
      </c>
      <c r="AX186" s="201" t="str">
        <f>DIÁRIO!D5</f>
        <v>Valores</v>
      </c>
      <c r="AY186" s="201" t="str">
        <f>DIÁRIO!F5</f>
        <v>Comprometimento</v>
      </c>
      <c r="AZ186" s="202">
        <f>DIÁRIO!H5</f>
        <v>0</v>
      </c>
      <c r="BA186" s="201">
        <f>DIÁRIO!J5</f>
        <v>0</v>
      </c>
      <c r="BB186" s="201">
        <f>DIÁRIO!N5</f>
        <v>0</v>
      </c>
      <c r="BC186" s="201">
        <f>DIÁRIO!P5</f>
        <v>0</v>
      </c>
      <c r="BD186" s="202">
        <f>DIÁRIO!R5</f>
        <v>0</v>
      </c>
      <c r="BE186" s="202" t="str">
        <f>DIÁRIO!T5</f>
        <v/>
      </c>
    </row>
    <row r="187" spans="1:57">
      <c r="A187" s="22" t="s">
        <v>14</v>
      </c>
      <c r="B187" s="13">
        <f t="shared" ref="B187:B190" si="66">IF(C187="Sim",1,0)</f>
        <v>1</v>
      </c>
      <c r="C187" s="14" t="str">
        <f>IF($C$182=1,$C$4,IF($C$182=2,$C$12,IF($C$182=3,$C$20,IF($C$182=4,$C$28,IF($C$182=5,$C$36,IF($C$182=6,$C$44,IF($C$182=7,$C$52,IF($C$182=8,$C$60,IF($C$182=9,$C$68,IF($C$182=10,$C$76,""))))))))))</f>
        <v>Sim</v>
      </c>
      <c r="E187" s="22" t="s">
        <v>23</v>
      </c>
      <c r="F187" s="13">
        <f t="shared" ref="F187" si="67">IF(G187="Sim",1,0)</f>
        <v>1</v>
      </c>
      <c r="G187" s="14" t="str">
        <f>IF($C$182=1,$G$4,IF($C$182=2,$G$12,IF($C$182=3,$G$20,IF($C$182=4,$G$28,IF($C$182=5,$G$36,IF($C$182=6,$G$44,IF($C$182=7,$G$52,IF($C$182=8,$G$60,IF($C$182=9,$G$68,IF($C$182=10,$G$76,""))))))))))</f>
        <v>Sim</v>
      </c>
      <c r="I187" s="23" t="s">
        <v>26</v>
      </c>
      <c r="J187" s="14">
        <f>IF($C$182=1,$J$4,IF($C$182=2,$J$12,IF($C$182=3,$J$20,IF($C$182=4,$J$28,IF($C$182=5,$J$36,IF($C$182=6,$J$44,IF($C$182=7,$J$52,IF($C$182=8,$J$60,IF($C$182=9,$J$68,IF($C$182=10,$J$76,""))))))))))</f>
        <v>0.75</v>
      </c>
      <c r="K187" s="14">
        <f>IF($C$182=1,$K$4,IF($C$182=2,$K$12,IF($C$182=3,$K$20,IF($C$182=4,$K$28,IF($C$182=5,$K$36,IF($C$182=6,$K$44,IF($C$182=7,$K$52,IF($C$182=8,$K$60,IF($C$182=9,$K$68,IF($C$182=10,$K$76,""))))))))))</f>
        <v>0.8</v>
      </c>
      <c r="L187" s="24">
        <v>1</v>
      </c>
      <c r="N187" s="23" t="s">
        <v>40</v>
      </c>
      <c r="O187" s="14">
        <f>IF($C$182=1,$O$4,IF($C$182=2,$O$12,IF($C$182=3,$O$20,IF($C$182=4,$O$28,IF($C$182=5,$O$36,IF($C$182=6,$O$44,IF($C$182=7,$O$52,IF($C$182=8,$O$60,IF($C$182=9,$O$68,IF($C$182=10,$O$76,""))))))))))</f>
        <v>0.75</v>
      </c>
      <c r="P187" s="14">
        <f>IF($C$182=1,$P$4,IF($C$182=2,$P$12,IF($C$182=3,$P$20,IF($C$182=4,$P$28,IF($C$182=5,$P$36,IF($C$182=6,$P$44,IF($C$182=7,$P$52,IF($C$182=8,$P$60,IF($C$182=9,$P$68,IF($C$182=10,$P$76,""))))))))))</f>
        <v>0.75</v>
      </c>
      <c r="Q187" s="24">
        <v>1</v>
      </c>
      <c r="S187" s="135" t="s">
        <v>60</v>
      </c>
      <c r="T187" s="18" t="s">
        <v>63</v>
      </c>
      <c r="U187" s="13">
        <f>IF(V187=LISTAS!B3,1,0)</f>
        <v>1</v>
      </c>
      <c r="V187" s="14" t="str">
        <f>IF($C$182=1,$V$4,IF($C$182=2,$V$12,IF($C$182=3,$V$20,IF($C$182=4,$V$28,IF($C$182=5,$V$36,IF($C$182=6,$V$44,IF($C$182=7,$V$52,IF($C$182=8,$V$60,IF($C$182=9,$V$68,IF($C$182=10,$V$76,""))))))))))</f>
        <v>Satisfatório</v>
      </c>
      <c r="X187" s="135" t="s">
        <v>60</v>
      </c>
      <c r="Y187" s="18" t="s">
        <v>51</v>
      </c>
      <c r="Z187" s="13">
        <f>IF(AA187=LISTAS!B3,1,0)</f>
        <v>1</v>
      </c>
      <c r="AA187" s="14" t="str">
        <f>IF($C$182=1,$AA$4,IF($C$182=2,$AA$12,IF($C$182=3,$AA$20,IF($C$182=4,$AA$28,IF($C$182=5,$AA$36,IF($C$182=6,$AA$44,IF($C$182=7,$AA$52,IF($C$182=8,$AA$60,IF($C$182=9,$AA$68,IF($C$182=10,$AA$76,""))))))))))</f>
        <v>Satisfatório</v>
      </c>
      <c r="AC187" s="135" t="s">
        <v>60</v>
      </c>
      <c r="AD187" s="18" t="s">
        <v>56</v>
      </c>
      <c r="AE187" s="21">
        <f>IF(AF187=LISTAS!B3,1,0)</f>
        <v>1</v>
      </c>
      <c r="AF187" s="14" t="str">
        <f>IF($C$182=1,$AF$4,IF($C$182=2,$AF$12,IF($C$182=3,$AF$20,IF($C$182=4,$AF$28,IF($C$182=5,$AF$36,IF($C$182=6,$AF$44,IF($C$182=7,$AF$52,IF($C$182=8,$AF$60,IF($C$182=9,$AF$68,IF($C$182=10,$AF$76,""))))))))))</f>
        <v>Satisfatório</v>
      </c>
      <c r="AI187" s="80" t="s">
        <v>68</v>
      </c>
      <c r="AJ187" s="45">
        <f>O3</f>
        <v>0.5</v>
      </c>
      <c r="AK187" s="81">
        <f>O11</f>
        <v>0.5</v>
      </c>
      <c r="AL187" s="81">
        <f>O19</f>
        <v>0.5</v>
      </c>
      <c r="AM187" s="81" t="str">
        <f>O27</f>
        <v/>
      </c>
      <c r="AN187" s="81" t="str">
        <f>O35</f>
        <v/>
      </c>
      <c r="AO187" s="81" t="str">
        <f>O43</f>
        <v/>
      </c>
      <c r="AP187" s="81" t="str">
        <f>O51</f>
        <v/>
      </c>
      <c r="AQ187" s="81" t="str">
        <f>O59</f>
        <v/>
      </c>
      <c r="AR187" s="81" t="str">
        <f>O67</f>
        <v/>
      </c>
      <c r="AS187" s="82" t="str">
        <f>O75</f>
        <v/>
      </c>
      <c r="AW187" s="201">
        <f>DIÁRIO!B6</f>
        <v>0</v>
      </c>
      <c r="AX187" s="201">
        <f>DIÁRIO!D6</f>
        <v>0</v>
      </c>
      <c r="AY187" s="201">
        <f>DIÁRIO!F6</f>
        <v>0</v>
      </c>
      <c r="AZ187" s="202">
        <f>DIÁRIO!H6</f>
        <v>0</v>
      </c>
      <c r="BA187" s="201">
        <f>DIÁRIO!J6</f>
        <v>0</v>
      </c>
      <c r="BB187" s="201">
        <f>DIÁRIO!N6</f>
        <v>0</v>
      </c>
      <c r="BC187" s="201">
        <f>DIÁRIO!P6</f>
        <v>0</v>
      </c>
      <c r="BD187" s="202">
        <f>DIÁRIO!R6</f>
        <v>0</v>
      </c>
      <c r="BE187" s="202" t="str">
        <f>DIÁRIO!T6</f>
        <v/>
      </c>
    </row>
    <row r="188" spans="1:57" ht="15.75" thickBot="1">
      <c r="A188" s="22" t="s">
        <v>15</v>
      </c>
      <c r="B188" s="13">
        <f t="shared" si="66"/>
        <v>1</v>
      </c>
      <c r="C188" s="14" t="str">
        <f>IF($C$182=1,$C$5,IF($C$182=2,$C$13,IF($C$182=3,$C$21,IF($C$182=4,$C$29,IF($C$182=5,$C$37,IF($C$182=6,$C$45,IF($C$182=7,$C$53,IF($C$182=8,$C$61,IF($C$182=9,$C$69,IF($C$182=10,$C$77,""))))))))))</f>
        <v>Sim</v>
      </c>
      <c r="E188" s="22" t="s">
        <v>24</v>
      </c>
      <c r="F188" s="13">
        <f>IF(OR(G188=LISTAS!D4,G188=LISTAS!D3),1,0)</f>
        <v>0</v>
      </c>
      <c r="G188" s="14" t="str">
        <f>IF($C$182=1,$G$5,IF($C$182=2,$G$13,IF($C$182=3,$G$21,IF($C$182=4,$G$29,IF($C$182=5,$G$37,IF($C$182=6,$G$45,IF($C$182=7,$G$53,IF($C$182=8,$G$61,IF($C$182=9,$G$69,IF($C$182=10,$G$77,""))))))))))</f>
        <v>Não</v>
      </c>
      <c r="I188" s="23" t="s">
        <v>27</v>
      </c>
      <c r="J188" s="14">
        <f>IF($C$182=1,$J$5,IF($C$182=2,$J$13,IF($C$182=3,$J$21,IF($C$182=4,$J$29,IF($C$182=5,$J$37,IF($C$182=6,$J$45,IF($C$182=7,$J$53,IF($C$182=8,$J$61,IF($C$182=9,$J$69,IF($C$182=10,$J$77,""))))))))))</f>
        <v>0.75</v>
      </c>
      <c r="K188" s="14">
        <f>IF($C$182=1,$K$5,IF($C$182=2,$K$13,IF($C$182=3,$K$21,IF($C$182=4,$K$29,IF($C$182=5,$K$37,IF($C$182=6,$K$45,IF($C$182=7,$K$53,IF($C$182=8,$K$61,IF($C$182=9,$K$69,IF($C$182=10,$K$77,""))))))))))</f>
        <v>0.8</v>
      </c>
      <c r="L188" s="24">
        <v>1</v>
      </c>
      <c r="N188" s="25" t="s">
        <v>41</v>
      </c>
      <c r="O188" s="14">
        <f>IF($C$182=1,$O$5,IF($C$182=2,$O$13,IF($C$182=3,$O$21,IF($C$182=4,$O$29,IF($C$182=5,$O$37,IF($C$182=6,$O$45,IF($C$182=7,$O$53,IF($C$182=8,$O$61,IF($C$182=9,$O$69,IF($C$182=10,$O$77,""))))))))))</f>
        <v>1</v>
      </c>
      <c r="P188" s="14">
        <f>IF($C$182=1,$P$5,IF($C$182=2,$P$13,IF($C$182=3,$P$21,IF($C$182=4,$P$29,IF($C$182=5,$P$37,IF($C$182=6,$P$45,IF($C$182=7,$P$53,IF($C$182=8,$P$61,IF($C$182=9,$P$69,IF($C$182=10,$P$77,""))))))))))</f>
        <v>0.75</v>
      </c>
      <c r="Q188" s="26">
        <v>1</v>
      </c>
      <c r="S188" s="135" t="s">
        <v>59</v>
      </c>
      <c r="T188" s="27" t="s">
        <v>43</v>
      </c>
      <c r="U188" s="13">
        <f>IF(V188=LISTAS!B3,1,0)</f>
        <v>0</v>
      </c>
      <c r="V188" s="14" t="str">
        <f>IF($C$182=1,$V$5,IF($C$182=2,$V$13,IF($C$182=3,$V$21,IF($C$182=4,$V$29,IF($C$182=5,$V$37,IF($C$182=6,$V$45,IF($C$182=7,$V$53,IF($C$182=8,$V$61,IF($C$182=9,$V$69,IF($C$182=10,$V$77,""))))))))))</f>
        <v>Ponto de Atenção</v>
      </c>
      <c r="X188" s="135" t="s">
        <v>9</v>
      </c>
      <c r="Y188" s="27" t="s">
        <v>52</v>
      </c>
      <c r="Z188" s="13">
        <f>IF(AA188=LISTAS!B3,1,0)</f>
        <v>1</v>
      </c>
      <c r="AA188" s="14" t="str">
        <f>IF($C$182=1,$AA$5,IF($C$182=2,$AA$13,IF($C$182=3,$AA$21,IF($C$182=4,$AA$29,IF($C$182=5,$AA$37,IF($C$182=6,$AA$45,IF($C$182=7,$AA$53,IF($C$182=8,$AA$61,IF($C$182=9,$AA$69,IF($C$182=10,$AA$77,""))))))))))</f>
        <v>Satisfatório</v>
      </c>
      <c r="AC188" s="135" t="s">
        <v>62</v>
      </c>
      <c r="AD188" s="27" t="s">
        <v>57</v>
      </c>
      <c r="AE188" s="21">
        <f>IF(AF188=LISTAS!B3,1,0)</f>
        <v>0</v>
      </c>
      <c r="AF188" s="14" t="str">
        <f>IF($C$182=1,$AF$5,IF($C$182=2,$AF$13,IF($C$182=3,$AF$21,IF($C$182=4,$AF$29,IF($C$182=5,$AF$37,IF($C$182=6,$AF$45,IF($C$182=7,$AF$53,IF($C$182=8,$AF$61,IF($C$182=9,$AF$69,IF($C$182=10,$AF$77,""))))))))))</f>
        <v>Ponto de Atenção</v>
      </c>
      <c r="AI188" s="72" t="s">
        <v>79</v>
      </c>
      <c r="AJ188" s="24">
        <f t="shared" ref="AJ188:AJ190" si="68">O4</f>
        <v>0.75</v>
      </c>
      <c r="AK188" s="79">
        <f t="shared" ref="AK188:AK190" si="69">O12</f>
        <v>0.75</v>
      </c>
      <c r="AL188" s="79">
        <f t="shared" ref="AL188:AL190" si="70">O20</f>
        <v>0.75</v>
      </c>
      <c r="AM188" s="79" t="str">
        <f t="shared" ref="AM188:AM190" si="71">O28</f>
        <v/>
      </c>
      <c r="AN188" s="79" t="str">
        <f t="shared" ref="AN188:AN190" si="72">O36</f>
        <v/>
      </c>
      <c r="AO188" s="79" t="str">
        <f t="shared" ref="AO188:AO190" si="73">O44</f>
        <v/>
      </c>
      <c r="AP188" s="79" t="str">
        <f t="shared" ref="AP188:AP190" si="74">O52</f>
        <v/>
      </c>
      <c r="AQ188" s="79" t="str">
        <f t="shared" ref="AQ188:AQ190" si="75">O60</f>
        <v/>
      </c>
      <c r="AR188" s="79" t="str">
        <f t="shared" ref="AR188:AR190" si="76">O68</f>
        <v/>
      </c>
      <c r="AS188" s="83" t="str">
        <f t="shared" ref="AS188:AS190" si="77">O76</f>
        <v/>
      </c>
      <c r="AW188" s="201">
        <f>DIÁRIO!B7</f>
        <v>0</v>
      </c>
      <c r="AX188" s="201">
        <f>DIÁRIO!D7</f>
        <v>0</v>
      </c>
      <c r="AY188" s="201">
        <f>DIÁRIO!F7</f>
        <v>0</v>
      </c>
      <c r="AZ188" s="202">
        <v>0</v>
      </c>
      <c r="BA188" s="201">
        <f>DIÁRIO!J7</f>
        <v>0</v>
      </c>
      <c r="BB188" s="201">
        <f>DIÁRIO!N7</f>
        <v>0</v>
      </c>
      <c r="BC188" s="201">
        <f>DIÁRIO!P7</f>
        <v>0</v>
      </c>
      <c r="BD188" s="202">
        <f>DIÁRIO!R7</f>
        <v>0</v>
      </c>
      <c r="BE188" s="202" t="str">
        <f>DIÁRIO!T7</f>
        <v/>
      </c>
    </row>
    <row r="189" spans="1:57" ht="15.75" thickBot="1">
      <c r="A189" s="22" t="s">
        <v>16</v>
      </c>
      <c r="B189" s="13">
        <f t="shared" si="66"/>
        <v>1</v>
      </c>
      <c r="C189" s="14" t="str">
        <f>IF($C$182=1,$C$6,IF($C$182=2,$C$14,IF($C$182=3,$C$22,IF($C$182=4,$C$30,IF($C$182=5,$C$38,IF($C$182=6,$C$46,IF($C$182=7,$C$54,IF($C$182=8,$C$62,IF($C$182=9,$C$70,IF($C$182=10,$C$78,""))))))))))</f>
        <v>Sim</v>
      </c>
      <c r="E189" s="1" t="s">
        <v>18</v>
      </c>
      <c r="F189" s="2">
        <f>SUM(F186:F188)</f>
        <v>2</v>
      </c>
      <c r="G189" s="3"/>
      <c r="I189" s="23" t="s">
        <v>29</v>
      </c>
      <c r="J189" s="14">
        <f>IF($C$182=1,$J$6,IF($C$182=2,$J$14,IF($C$182=3,$J$22,IF($C$182=4,$J$30,IF($C$182=5,$J$38,IF($C$182=6,$J$46,IF($C$182=7,$J$54,IF($C$182=8,$J$62,IF($C$182=9,$J$70,IF($C$182=10,$J$78,""))))))))))</f>
        <v>1</v>
      </c>
      <c r="K189" s="14">
        <f>IF($C$182=1,$K$6,IF($C$182=2,$K$14,IF($C$182=3,$K$22,IF($C$182=4,$K$30,IF($C$182=5,$K$38,IF($C$182=6,$K$46,IF($C$182=7,$K$54,IF($C$182=8,$K$62,IF($C$182=9,$K$70,IF($C$182=10,$K$78,""))))))))))</f>
        <v>0.8</v>
      </c>
      <c r="L189" s="24">
        <v>1</v>
      </c>
      <c r="N189" s="5" t="s">
        <v>18</v>
      </c>
      <c r="O189" s="6">
        <f>SUM(O186:O188)/3</f>
        <v>0.75</v>
      </c>
      <c r="P189" s="28"/>
      <c r="S189" s="135" t="s">
        <v>2</v>
      </c>
      <c r="T189" s="29" t="s">
        <v>44</v>
      </c>
      <c r="U189" s="13">
        <f>IF(V189=LISTAS!B3,1,0)</f>
        <v>1</v>
      </c>
      <c r="V189" s="14" t="str">
        <f>IF($C$182=1,$V$6,IF($C$182=2,$V$14,IF($C$182=3,$V$22,IF($C$182=4,$V$30,IF($C$182=5,$V$38,IF($C$182=6,$V$46,IF($C$182=7,$V$54,IF($C$182=8,$V$62,IF($C$182=9,$V$70,IF($C$182=10,$V$78,""))))))))))</f>
        <v>Satisfatório</v>
      </c>
      <c r="X189" s="135" t="s">
        <v>61</v>
      </c>
      <c r="Y189" s="18" t="s">
        <v>53</v>
      </c>
      <c r="Z189" s="13">
        <f>IF(AA189=LISTAS!B3,1,0)</f>
        <v>1</v>
      </c>
      <c r="AA189" s="14" t="str">
        <f>IF($C$182=1,$AA$6,IF($C$182=2,$AA$14,IF($C$182=3,$AA$22,IF($C$182=4,$AA$30,IF($C$182=5,$AA$38,IF($C$182=6,$AA$46,IF($C$182=7,$AA$54,IF($C$182=8,$AA$62,IF($C$182=9,$AA$70,IF($C$182=10,$AA$78,""))))))))))</f>
        <v>Satisfatório</v>
      </c>
      <c r="AC189" s="135" t="s">
        <v>4</v>
      </c>
      <c r="AD189" s="18" t="s">
        <v>58</v>
      </c>
      <c r="AE189" s="21">
        <f>IF(AF189=LISTAS!B3,1,0)</f>
        <v>1</v>
      </c>
      <c r="AF189" s="14" t="str">
        <f>IF($C$182=1,$AF$6,IF($C$182=2,$AF$14,IF($C$182=3,$AF$22,IF($C$182=4,$AF$30,IF($C$182=5,$AF$38,IF($C$182=6,$AF$46,IF($C$182=7,$AF$54,IF($C$182=8,$AF$62,IF($C$182=9,$AF$70,IF($C$182=10,$AF$78,""))))))))))</f>
        <v>Satisfatório</v>
      </c>
      <c r="AI189" s="78" t="s">
        <v>80</v>
      </c>
      <c r="AJ189" s="26">
        <f t="shared" si="68"/>
        <v>1</v>
      </c>
      <c r="AK189" s="84">
        <f t="shared" si="69"/>
        <v>1</v>
      </c>
      <c r="AL189" s="84">
        <f t="shared" si="70"/>
        <v>1</v>
      </c>
      <c r="AM189" s="84" t="str">
        <f t="shared" si="71"/>
        <v/>
      </c>
      <c r="AN189" s="84" t="str">
        <f t="shared" si="72"/>
        <v/>
      </c>
      <c r="AO189" s="84" t="str">
        <f t="shared" si="73"/>
        <v/>
      </c>
      <c r="AP189" s="84" t="str">
        <f t="shared" si="74"/>
        <v/>
      </c>
      <c r="AQ189" s="84" t="str">
        <f t="shared" si="75"/>
        <v/>
      </c>
      <c r="AR189" s="84" t="str">
        <f t="shared" si="76"/>
        <v/>
      </c>
      <c r="AS189" s="85" t="str">
        <f t="shared" si="77"/>
        <v/>
      </c>
      <c r="AW189" s="201">
        <f>DIÁRIO!B8</f>
        <v>0</v>
      </c>
      <c r="AX189" s="201">
        <f>DIÁRIO!D8</f>
        <v>0</v>
      </c>
      <c r="AY189" s="201">
        <f>DIÁRIO!F8</f>
        <v>0</v>
      </c>
      <c r="AZ189" s="202">
        <f>DIÁRIO!H8</f>
        <v>0</v>
      </c>
      <c r="BA189" s="201">
        <f>DIÁRIO!J8</f>
        <v>0</v>
      </c>
      <c r="BB189" s="201">
        <f>DIÁRIO!N8</f>
        <v>0</v>
      </c>
      <c r="BC189" s="201">
        <f>DIÁRIO!P8</f>
        <v>0</v>
      </c>
      <c r="BD189" s="202">
        <f>DIÁRIO!R8</f>
        <v>0</v>
      </c>
      <c r="BE189" s="202" t="str">
        <f>DIÁRIO!T8</f>
        <v/>
      </c>
    </row>
    <row r="190" spans="1:57" ht="15.75" thickBot="1">
      <c r="A190" s="30" t="s">
        <v>17</v>
      </c>
      <c r="B190" s="13">
        <f t="shared" si="66"/>
        <v>0</v>
      </c>
      <c r="C190" s="14" t="str">
        <f>IF($C$182=1,$C$7,IF($C$182=2,$C$15,IF($C$182=3,$C$23,IF($C$182=4,$C$31,IF($C$182=5,$C$39,IF($C$182=6,$C$47,IF($C$182=7,$C$55,IF($C$182=8,$C$63,IF($C$182=9,$C$71,IF($C$182=10,$C$79,""))))))))))</f>
        <v>Não</v>
      </c>
      <c r="I190" s="25" t="s">
        <v>34</v>
      </c>
      <c r="J190" s="14">
        <f>IF($C$182=1,$J$7,IF($C$182=2,$J$15,IF($C$182=3,$J$23,IF($C$182=4,$J$31,IF($C$182=5,$J$39,IF($C$182=6,$J$47,IF($C$182=7,$J$55,IF($C$182=8,$J$63,IF($C$182=9,$J$71,IF($C$182=10,$J$79,""))))))))))</f>
        <v>0.75</v>
      </c>
      <c r="K190" s="14">
        <f>IF($C$182=1,$K$7,IF($C$182=2,$K$15,IF($C$182=3,$K$23,IF($C$182=4,$K$31,IF($C$182=5,$K$39,IF($C$182=6,$K$47,IF($C$182=7,$K$55,IF($C$182=8,$K$63,IF($C$182=9,$K$71,IF($C$182=10,$K$79,""))))))))))</f>
        <v>0.8</v>
      </c>
      <c r="L190" s="26">
        <v>1</v>
      </c>
      <c r="S190" s="136" t="s">
        <v>10</v>
      </c>
      <c r="T190" s="137" t="s">
        <v>46</v>
      </c>
      <c r="U190" s="138">
        <f>IF(V190=LISTAS!B3,1,0)</f>
        <v>1</v>
      </c>
      <c r="V190" s="139" t="str">
        <f>IF($C$182=1,$V$7,IF($C$182=2,$V$15,IF($C$182=3,$V$23,IF($C$182=4,$V$31,IF($C$182=5,$V$39,IF($C$182=6,$V$47,IF($C$182=7,$V$55,IF($C$182=8,$V$63,IF($C$182=9,$V$71,IF($C$182=10,$V$79,""))))))))))</f>
        <v>Satisfatório</v>
      </c>
      <c r="X190" s="136" t="s">
        <v>8</v>
      </c>
      <c r="Y190" s="137" t="s">
        <v>54</v>
      </c>
      <c r="Z190" s="138">
        <f>IF(AA190=LISTAS!B3,1,0)</f>
        <v>0</v>
      </c>
      <c r="AA190" s="139" t="str">
        <f>IF($C$182=1,$AA$7,IF($C$182=2,$AA$15,IF($C$182=3,$AA$23,IF($C$182=4,$AA$31,IF($C$182=5,$AA$39,IF($C$182=6,$AA$47,IF($C$182=7,$AA$55,IF($C$182=8,$AA$63,IF($C$182=9,$AA$71,IF($C$182=10,$AA$79,""))))))))))</f>
        <v>Ponto de Atenção</v>
      </c>
      <c r="AC190" s="141" t="s">
        <v>2</v>
      </c>
      <c r="AD190" s="137" t="s">
        <v>64</v>
      </c>
      <c r="AE190" s="142">
        <f>IF(AF190=LISTAS!B3,1,0)</f>
        <v>0</v>
      </c>
      <c r="AF190" s="139" t="str">
        <f>IF($C$182=1,$AF$7,IF($C$182=2,$AF$15,IF($C$182=3,$AF$23,IF($C$182=4,$AF$31,IF($C$182=5,$AF$39,IF($C$182=6,$AF$47,IF($C$182=7,$AF$55,IF($C$182=8,$AF$63,IF($C$182=9,$AF$71,IF($C$182=10,$AF$79,""))))))))))</f>
        <v>Ponto de Atenção</v>
      </c>
      <c r="AI190" s="86" t="s">
        <v>65</v>
      </c>
      <c r="AJ190" s="112">
        <f t="shared" si="68"/>
        <v>0.75</v>
      </c>
      <c r="AK190" s="113">
        <f t="shared" si="69"/>
        <v>0.75</v>
      </c>
      <c r="AL190" s="113">
        <f t="shared" si="70"/>
        <v>0.75</v>
      </c>
      <c r="AM190" s="113">
        <f t="shared" si="71"/>
        <v>0</v>
      </c>
      <c r="AN190" s="113">
        <f t="shared" si="72"/>
        <v>0</v>
      </c>
      <c r="AO190" s="113">
        <f t="shared" si="73"/>
        <v>0</v>
      </c>
      <c r="AP190" s="113">
        <f t="shared" si="74"/>
        <v>0</v>
      </c>
      <c r="AQ190" s="113">
        <f t="shared" si="75"/>
        <v>0</v>
      </c>
      <c r="AR190" s="113">
        <f t="shared" si="76"/>
        <v>0</v>
      </c>
      <c r="AS190" s="114">
        <f t="shared" si="77"/>
        <v>0</v>
      </c>
      <c r="AW190" s="201">
        <f>DIÁRIO!B9</f>
        <v>0</v>
      </c>
      <c r="AX190" s="201">
        <f>DIÁRIO!D9</f>
        <v>0</v>
      </c>
      <c r="AY190" s="201">
        <f>DIÁRIO!F9</f>
        <v>0</v>
      </c>
      <c r="AZ190" s="202">
        <f>DIÁRIO!H9</f>
        <v>0</v>
      </c>
      <c r="BA190" s="201">
        <f>DIÁRIO!J9</f>
        <v>0</v>
      </c>
      <c r="BB190" s="201">
        <f>DIÁRIO!N9</f>
        <v>0</v>
      </c>
      <c r="BC190" s="201">
        <f>DIÁRIO!P9</f>
        <v>0</v>
      </c>
      <c r="BD190" s="202">
        <f>DIÁRIO!R9</f>
        <v>0</v>
      </c>
      <c r="BE190" s="202" t="str">
        <f>DIÁRIO!T9</f>
        <v/>
      </c>
    </row>
    <row r="191" spans="1:57" ht="15.75" thickBot="1">
      <c r="A191" s="1" t="s">
        <v>18</v>
      </c>
      <c r="B191" s="2">
        <f>SUM(B186:B190)</f>
        <v>4</v>
      </c>
      <c r="C191" s="3"/>
      <c r="I191" s="5" t="s">
        <v>18</v>
      </c>
      <c r="J191" s="6">
        <f>SUM(J186:J190)/5</f>
        <v>0.8</v>
      </c>
      <c r="K191" s="28"/>
      <c r="S191" s="336" t="s">
        <v>48</v>
      </c>
      <c r="T191" s="337"/>
      <c r="U191" s="33">
        <f>SUM(U186:U190)</f>
        <v>4</v>
      </c>
      <c r="V191" s="34">
        <f>(100%/5)*U191</f>
        <v>0.8</v>
      </c>
      <c r="X191" s="341" t="s">
        <v>48</v>
      </c>
      <c r="Y191" s="342"/>
      <c r="Z191" s="35">
        <f>SUM(Z186:Z190)</f>
        <v>4</v>
      </c>
      <c r="AA191" s="36">
        <f>(100%/5)*Z191</f>
        <v>0.8</v>
      </c>
      <c r="AC191" s="341" t="s">
        <v>48</v>
      </c>
      <c r="AD191" s="342"/>
      <c r="AE191" s="35">
        <f>SUM(AE186:AE190)</f>
        <v>3</v>
      </c>
      <c r="AF191" s="36">
        <f>(100%/5)*AE191</f>
        <v>0.60000000000000009</v>
      </c>
      <c r="AW191" s="201">
        <f>DIÁRIO!B10</f>
        <v>0</v>
      </c>
      <c r="AX191" s="201">
        <f>DIÁRIO!D10</f>
        <v>0</v>
      </c>
      <c r="AY191" s="201">
        <f>DIÁRIO!F10</f>
        <v>0</v>
      </c>
      <c r="AZ191" s="202">
        <f>DIÁRIO!H10</f>
        <v>0</v>
      </c>
      <c r="BA191" s="201">
        <f>DIÁRIO!J10</f>
        <v>0</v>
      </c>
      <c r="BB191" s="201">
        <f>DIÁRIO!N10</f>
        <v>0</v>
      </c>
      <c r="BC191" s="201">
        <f>DIÁRIO!P10</f>
        <v>0</v>
      </c>
      <c r="BD191" s="202">
        <f>DIÁRIO!R10</f>
        <v>0</v>
      </c>
      <c r="BE191" s="202" t="str">
        <f>DIÁRIO!T10</f>
        <v/>
      </c>
    </row>
    <row r="192" spans="1:57" ht="15.75" thickBot="1">
      <c r="AW192" s="201">
        <f>DIÁRIO!B11</f>
        <v>0</v>
      </c>
      <c r="AX192" s="201">
        <f>DIÁRIO!D11</f>
        <v>0</v>
      </c>
      <c r="AY192" s="201">
        <f>DIÁRIO!F11</f>
        <v>0</v>
      </c>
      <c r="AZ192" s="202">
        <f>DIÁRIO!H11</f>
        <v>0</v>
      </c>
      <c r="BA192" s="201">
        <f>DIÁRIO!J11</f>
        <v>0</v>
      </c>
      <c r="BB192" s="201">
        <f>DIÁRIO!N11</f>
        <v>0</v>
      </c>
      <c r="BC192" s="201">
        <f>DIÁRIO!P11</f>
        <v>0</v>
      </c>
      <c r="BD192" s="202">
        <f>DIÁRIO!R11</f>
        <v>0</v>
      </c>
      <c r="BE192" s="202" t="str">
        <f>DIÁRIO!T11</f>
        <v/>
      </c>
    </row>
    <row r="193" spans="1:57" ht="27" thickBot="1">
      <c r="A193" s="41" t="s">
        <v>98</v>
      </c>
      <c r="E193" s="343" t="s">
        <v>102</v>
      </c>
      <c r="F193" s="344"/>
      <c r="G193" s="345"/>
      <c r="I193" s="51" t="s">
        <v>121</v>
      </c>
      <c r="J193" s="51" t="s">
        <v>125</v>
      </c>
      <c r="K193" s="321" t="s">
        <v>127</v>
      </c>
      <c r="L193" s="321"/>
      <c r="M193" s="52"/>
      <c r="N193" s="52"/>
      <c r="S193" s="346" t="s">
        <v>104</v>
      </c>
      <c r="T193" s="347"/>
      <c r="X193" s="42" t="s">
        <v>121</v>
      </c>
      <c r="Y193" s="159" t="s">
        <v>126</v>
      </c>
      <c r="AI193" s="322" t="s">
        <v>36</v>
      </c>
      <c r="AJ193" s="324" t="s">
        <v>69</v>
      </c>
      <c r="AK193" s="324" t="s">
        <v>70</v>
      </c>
      <c r="AL193" s="324" t="s">
        <v>71</v>
      </c>
      <c r="AM193" s="324" t="s">
        <v>72</v>
      </c>
      <c r="AN193" s="324" t="s">
        <v>73</v>
      </c>
      <c r="AO193" s="324" t="s">
        <v>74</v>
      </c>
      <c r="AP193" s="324" t="s">
        <v>75</v>
      </c>
      <c r="AQ193" s="324" t="s">
        <v>76</v>
      </c>
      <c r="AR193" s="324" t="s">
        <v>77</v>
      </c>
      <c r="AS193" s="318" t="s">
        <v>78</v>
      </c>
      <c r="AW193" s="201">
        <f>DIÁRIO!B12</f>
        <v>0</v>
      </c>
      <c r="AX193" s="201">
        <f>DIÁRIO!D12</f>
        <v>0</v>
      </c>
      <c r="AY193" s="201">
        <f>DIÁRIO!F12</f>
        <v>0</v>
      </c>
      <c r="AZ193" s="202">
        <f>DIÁRIO!H12</f>
        <v>0</v>
      </c>
      <c r="BA193" s="201">
        <f>DIÁRIO!J12</f>
        <v>0</v>
      </c>
      <c r="BB193" s="201">
        <f>DIÁRIO!N12</f>
        <v>0</v>
      </c>
      <c r="BC193" s="201">
        <f>DIÁRIO!P12</f>
        <v>0</v>
      </c>
      <c r="BD193" s="202">
        <f>DIÁRIO!R12</f>
        <v>0</v>
      </c>
      <c r="BE193" s="202" t="str">
        <f>DIÁRIO!T12</f>
        <v/>
      </c>
    </row>
    <row r="194" spans="1:57" ht="24" thickBot="1">
      <c r="A194" s="46" t="s">
        <v>88</v>
      </c>
      <c r="E194" s="54" t="s">
        <v>5</v>
      </c>
      <c r="F194" s="4"/>
      <c r="G194" s="55">
        <f>B191</f>
        <v>4</v>
      </c>
      <c r="I194" s="150" t="s">
        <v>128</v>
      </c>
      <c r="J194" s="99">
        <f>Y194</f>
        <v>30</v>
      </c>
      <c r="K194" s="348">
        <f>Y195</f>
        <v>30</v>
      </c>
      <c r="L194" s="348"/>
      <c r="M194" s="320"/>
      <c r="N194" s="320"/>
      <c r="S194" s="51" t="s">
        <v>12</v>
      </c>
      <c r="T194" s="51">
        <f>U191</f>
        <v>4</v>
      </c>
      <c r="X194" s="160" t="s">
        <v>125</v>
      </c>
      <c r="Y194" s="158">
        <f>IF($C$182=1,$AI$3,IF($C$182=2,$AI$11,IF($C$182=3,$AI$19,IF($C$182=4,$AI$27,IF($C$182=5,$AI$35,IF($C$182=6,$AI$43,IF($C$182=7,$AI$51,IF($C$182=8,$AI$59,IF($C$182=9,$AI$67,IF($C$182=10,$AI$75,""))))))))))</f>
        <v>30</v>
      </c>
      <c r="AI194" s="323"/>
      <c r="AJ194" s="325"/>
      <c r="AK194" s="325"/>
      <c r="AL194" s="325"/>
      <c r="AM194" s="325"/>
      <c r="AN194" s="325"/>
      <c r="AO194" s="325"/>
      <c r="AP194" s="325"/>
      <c r="AQ194" s="325"/>
      <c r="AR194" s="325"/>
      <c r="AS194" s="319"/>
      <c r="AW194" s="201">
        <f>DIÁRIO!B13</f>
        <v>0</v>
      </c>
      <c r="AX194" s="201">
        <f>DIÁRIO!D13</f>
        <v>0</v>
      </c>
      <c r="AY194" s="201">
        <f>DIÁRIO!F13</f>
        <v>0</v>
      </c>
      <c r="AZ194" s="202">
        <f>DIÁRIO!H13</f>
        <v>0</v>
      </c>
      <c r="BA194" s="201">
        <f>DIÁRIO!J13</f>
        <v>0</v>
      </c>
      <c r="BB194" s="201">
        <f>DIÁRIO!N13</f>
        <v>0</v>
      </c>
      <c r="BC194" s="201">
        <f>DIÁRIO!P13</f>
        <v>0</v>
      </c>
      <c r="BD194" s="202">
        <f>DIÁRIO!R13</f>
        <v>0</v>
      </c>
      <c r="BE194" s="202" t="str">
        <f>DIÁRIO!T13</f>
        <v/>
      </c>
    </row>
    <row r="195" spans="1:57" ht="23.25">
      <c r="A195" s="46" t="s">
        <v>89</v>
      </c>
      <c r="E195" s="7" t="s">
        <v>6</v>
      </c>
      <c r="F195" s="27"/>
      <c r="G195" s="56">
        <f>IF(F189&gt;2,5,IF(F189&gt;1,3,IF(F189&gt;0,1,0)))</f>
        <v>3</v>
      </c>
      <c r="I195" s="149"/>
      <c r="J195" s="164"/>
      <c r="K195" s="320"/>
      <c r="L195" s="320"/>
      <c r="M195" s="53"/>
      <c r="N195" s="53"/>
      <c r="S195" s="51" t="s">
        <v>11</v>
      </c>
      <c r="T195" s="51">
        <f>Z191</f>
        <v>4</v>
      </c>
      <c r="X195" s="153" t="s">
        <v>122</v>
      </c>
      <c r="Y195" s="161">
        <f>IF($C$182=1,$AI$5,IF($C$182=2,$AI$13,IF($C$182=3,$AI$21,IF($C$182=4,$AI$29,IF($C$182=5,$AI$37,IF($C$182=6,$AI$45,IF($C$182=7,$AI$53,IF($C$182=8,$AI$61,IF($C$182=9,$AI$69,IF($C$182=10,$AI$77,""))))))))))</f>
        <v>30</v>
      </c>
      <c r="AI195" s="90" t="s">
        <v>25</v>
      </c>
      <c r="AJ195" s="93">
        <f>J3</f>
        <v>0.75</v>
      </c>
      <c r="AK195" s="81">
        <f>J11</f>
        <v>0.75</v>
      </c>
      <c r="AL195" s="81">
        <f>J19</f>
        <v>0.75</v>
      </c>
      <c r="AM195" s="81" t="str">
        <f>J27</f>
        <v/>
      </c>
      <c r="AN195" s="81" t="str">
        <f>J35</f>
        <v/>
      </c>
      <c r="AO195" s="81" t="str">
        <f>J43</f>
        <v/>
      </c>
      <c r="AP195" s="81" t="str">
        <f>J51</f>
        <v/>
      </c>
      <c r="AQ195" s="81" t="str">
        <f>J59</f>
        <v/>
      </c>
      <c r="AR195" s="81" t="str">
        <f>J67</f>
        <v/>
      </c>
      <c r="AS195" s="82" t="str">
        <f>J75</f>
        <v/>
      </c>
      <c r="AW195" s="201">
        <f>DIÁRIO!B14</f>
        <v>0</v>
      </c>
      <c r="AX195" s="201">
        <f>DIÁRIO!D14</f>
        <v>0</v>
      </c>
      <c r="AY195" s="201">
        <f>DIÁRIO!F14</f>
        <v>0</v>
      </c>
      <c r="AZ195" s="202">
        <f>DIÁRIO!H14</f>
        <v>0</v>
      </c>
      <c r="BA195" s="201">
        <f>DIÁRIO!J14</f>
        <v>0</v>
      </c>
      <c r="BB195" s="201">
        <f>DIÁRIO!N14</f>
        <v>0</v>
      </c>
      <c r="BC195" s="201">
        <f>DIÁRIO!P14</f>
        <v>0</v>
      </c>
      <c r="BD195" s="202">
        <f>DIÁRIO!R14</f>
        <v>0</v>
      </c>
      <c r="BE195" s="202" t="str">
        <f>DIÁRIO!T14</f>
        <v/>
      </c>
    </row>
    <row r="196" spans="1:57" ht="24" thickBot="1">
      <c r="A196" s="46" t="s">
        <v>90</v>
      </c>
      <c r="E196" s="7" t="s">
        <v>7</v>
      </c>
      <c r="F196" s="27"/>
      <c r="G196" s="56">
        <f>IF(J191&lt;1%,0,IF(J191&lt;11%,1,IF(J191&lt;26%,2,IF(J191&lt;51%,3,IF(J191&lt;76%,4,5)))))</f>
        <v>5</v>
      </c>
      <c r="I196" s="169" t="s">
        <v>130</v>
      </c>
      <c r="J196" s="164"/>
      <c r="K196" s="320"/>
      <c r="L196" s="320"/>
      <c r="M196" s="53"/>
      <c r="N196" s="53"/>
      <c r="S196" s="51" t="s">
        <v>103</v>
      </c>
      <c r="T196" s="51">
        <f>AE191</f>
        <v>3</v>
      </c>
      <c r="X196" s="154" t="s">
        <v>129</v>
      </c>
      <c r="Y196" s="168">
        <f>IF($C$182=1,$AI$7,IF($C$182=2,$AI$15,IF($C$182=3,$AI$23,IF($C$182=4,$AI$31,IF($C$182=5,$AI$39,IF($C$182=6,$AI$47,IF($C$182=7,$AI$55,IF($C$182=8,$AI$63,IF($C$182=9,$AI$71,IF($C$182=10,$AI$79,""))))))))))</f>
        <v>3</v>
      </c>
      <c r="AI196" s="91" t="s">
        <v>26</v>
      </c>
      <c r="AJ196" s="94">
        <f t="shared" ref="AJ196:AJ200" si="78">J4</f>
        <v>0.75</v>
      </c>
      <c r="AK196" s="79">
        <f t="shared" ref="AK196:AK200" si="79">J12</f>
        <v>0.75</v>
      </c>
      <c r="AL196" s="79">
        <f t="shared" ref="AL196:AL200" si="80">J20</f>
        <v>0.75</v>
      </c>
      <c r="AM196" s="79" t="str">
        <f t="shared" ref="AM196:AM200" si="81">J28</f>
        <v/>
      </c>
      <c r="AN196" s="79" t="str">
        <f t="shared" ref="AN196:AN200" si="82">J36</f>
        <v/>
      </c>
      <c r="AO196" s="79" t="str">
        <f t="shared" ref="AO196:AO200" si="83">J44</f>
        <v/>
      </c>
      <c r="AP196" s="79" t="str">
        <f t="shared" ref="AP196:AP200" si="84">J52</f>
        <v/>
      </c>
      <c r="AQ196" s="79" t="str">
        <f t="shared" ref="AQ196:AQ200" si="85">J60</f>
        <v/>
      </c>
      <c r="AR196" s="79" t="str">
        <f t="shared" ref="AR196:AR200" si="86">J68</f>
        <v/>
      </c>
      <c r="AS196" s="83" t="str">
        <f t="shared" ref="AS196:AS200" si="87">J76</f>
        <v/>
      </c>
      <c r="AW196" s="201">
        <f>DIÁRIO!B15</f>
        <v>0</v>
      </c>
      <c r="AX196" s="201">
        <f>DIÁRIO!D15</f>
        <v>0</v>
      </c>
      <c r="AY196" s="201">
        <f>DIÁRIO!F15</f>
        <v>0</v>
      </c>
      <c r="AZ196" s="202">
        <f>DIÁRIO!H15</f>
        <v>0</v>
      </c>
      <c r="BA196" s="201">
        <f>DIÁRIO!J15</f>
        <v>0</v>
      </c>
      <c r="BB196" s="201">
        <f>DIÁRIO!N15</f>
        <v>0</v>
      </c>
      <c r="BC196" s="201">
        <f>DIÁRIO!P15</f>
        <v>0</v>
      </c>
      <c r="BD196" s="202">
        <f>DIÁRIO!R15</f>
        <v>0</v>
      </c>
      <c r="BE196" s="202" t="str">
        <f>DIÁRIO!T15</f>
        <v/>
      </c>
    </row>
    <row r="197" spans="1:57" ht="23.25">
      <c r="A197" s="46" t="s">
        <v>91</v>
      </c>
      <c r="E197" s="7" t="s">
        <v>65</v>
      </c>
      <c r="F197" s="27"/>
      <c r="G197" s="56">
        <f>IF(O189&lt;1%,0,IF(O189&lt;11%,1,IF(O189&lt;26%,2,IF(O189&lt;51%,3,IF(O189&lt;76%,4,5)))))</f>
        <v>4</v>
      </c>
      <c r="I197" s="151" t="s">
        <v>131</v>
      </c>
      <c r="J197" s="99">
        <f>IF(Y196="","",Y196)</f>
        <v>3</v>
      </c>
      <c r="K197" s="320"/>
      <c r="L197" s="320"/>
      <c r="M197" s="53"/>
      <c r="N197" s="53"/>
      <c r="X197" s="149"/>
      <c r="Y197" s="164"/>
      <c r="AI197" s="91" t="s">
        <v>27</v>
      </c>
      <c r="AJ197" s="94">
        <f t="shared" si="78"/>
        <v>0.75</v>
      </c>
      <c r="AK197" s="79">
        <f t="shared" si="79"/>
        <v>0.75</v>
      </c>
      <c r="AL197" s="79">
        <f t="shared" si="80"/>
        <v>0.75</v>
      </c>
      <c r="AM197" s="79" t="str">
        <f t="shared" si="81"/>
        <v/>
      </c>
      <c r="AN197" s="79" t="str">
        <f t="shared" si="82"/>
        <v/>
      </c>
      <c r="AO197" s="79" t="str">
        <f t="shared" si="83"/>
        <v/>
      </c>
      <c r="AP197" s="79" t="str">
        <f t="shared" si="84"/>
        <v/>
      </c>
      <c r="AQ197" s="79" t="str">
        <f t="shared" si="85"/>
        <v/>
      </c>
      <c r="AR197" s="79" t="str">
        <f t="shared" si="86"/>
        <v/>
      </c>
      <c r="AS197" s="83" t="str">
        <f t="shared" si="87"/>
        <v/>
      </c>
      <c r="AW197" s="201">
        <f>DIÁRIO!B16</f>
        <v>0</v>
      </c>
      <c r="AX197" s="201">
        <f>DIÁRIO!D16</f>
        <v>0</v>
      </c>
      <c r="AY197" s="201">
        <f>DIÁRIO!F16</f>
        <v>0</v>
      </c>
      <c r="AZ197" s="202">
        <f>DIÁRIO!H16</f>
        <v>0</v>
      </c>
      <c r="BA197" s="201">
        <f>DIÁRIO!J16</f>
        <v>0</v>
      </c>
      <c r="BB197" s="201">
        <f>DIÁRIO!N16</f>
        <v>0</v>
      </c>
      <c r="BC197" s="201">
        <f>DIÁRIO!P16</f>
        <v>0</v>
      </c>
      <c r="BD197" s="202">
        <f>DIÁRIO!R16</f>
        <v>0</v>
      </c>
      <c r="BE197" s="202" t="str">
        <f>DIÁRIO!T16</f>
        <v/>
      </c>
    </row>
    <row r="198" spans="1:57" ht="24" thickBot="1">
      <c r="A198" s="46" t="s">
        <v>92</v>
      </c>
      <c r="E198" s="57" t="s">
        <v>101</v>
      </c>
      <c r="F198" s="58"/>
      <c r="G198" s="59">
        <f>SMALL(T194:T196,1)</f>
        <v>3</v>
      </c>
      <c r="I198" s="149"/>
      <c r="J198" s="164"/>
      <c r="K198" s="320"/>
      <c r="L198" s="320"/>
      <c r="M198" s="52"/>
      <c r="N198" s="52"/>
      <c r="X198" s="149"/>
      <c r="Y198" s="87"/>
      <c r="AI198" s="91" t="s">
        <v>29</v>
      </c>
      <c r="AJ198" s="94">
        <f t="shared" si="78"/>
        <v>1</v>
      </c>
      <c r="AK198" s="79">
        <f t="shared" si="79"/>
        <v>1</v>
      </c>
      <c r="AL198" s="79">
        <f t="shared" si="80"/>
        <v>1</v>
      </c>
      <c r="AM198" s="79" t="str">
        <f t="shared" si="81"/>
        <v/>
      </c>
      <c r="AN198" s="79" t="str">
        <f t="shared" si="82"/>
        <v/>
      </c>
      <c r="AO198" s="79" t="str">
        <f t="shared" si="83"/>
        <v/>
      </c>
      <c r="AP198" s="79" t="str">
        <f t="shared" si="84"/>
        <v/>
      </c>
      <c r="AQ198" s="79" t="str">
        <f t="shared" si="85"/>
        <v/>
      </c>
      <c r="AR198" s="79" t="str">
        <f t="shared" si="86"/>
        <v/>
      </c>
      <c r="AS198" s="83" t="str">
        <f t="shared" si="87"/>
        <v/>
      </c>
      <c r="AW198" s="201">
        <f>DIÁRIO!B17</f>
        <v>0</v>
      </c>
      <c r="AX198" s="201">
        <f>DIÁRIO!D17</f>
        <v>0</v>
      </c>
      <c r="AY198" s="201">
        <f>DIÁRIO!F17</f>
        <v>0</v>
      </c>
      <c r="AZ198" s="202">
        <f>DIÁRIO!H17</f>
        <v>0</v>
      </c>
      <c r="BA198" s="201">
        <f>DIÁRIO!J17</f>
        <v>0</v>
      </c>
      <c r="BB198" s="201">
        <f>DIÁRIO!N17</f>
        <v>0</v>
      </c>
      <c r="BC198" s="201">
        <f>DIÁRIO!P17</f>
        <v>0</v>
      </c>
      <c r="BD198" s="202">
        <f>DIÁRIO!R17</f>
        <v>0</v>
      </c>
      <c r="BE198" s="202" t="str">
        <f>DIÁRIO!T17</f>
        <v/>
      </c>
    </row>
    <row r="199" spans="1:57" ht="24" thickBot="1">
      <c r="A199" s="46" t="s">
        <v>93</v>
      </c>
      <c r="I199" s="52"/>
      <c r="J199" s="52"/>
      <c r="K199" s="52"/>
      <c r="L199" s="52"/>
      <c r="X199" s="52"/>
      <c r="Y199" s="52"/>
      <c r="AI199" s="92" t="s">
        <v>34</v>
      </c>
      <c r="AJ199" s="95">
        <f t="shared" si="78"/>
        <v>0.75</v>
      </c>
      <c r="AK199" s="84">
        <f t="shared" si="79"/>
        <v>0.75</v>
      </c>
      <c r="AL199" s="84">
        <f t="shared" si="80"/>
        <v>0.75</v>
      </c>
      <c r="AM199" s="84" t="str">
        <f t="shared" si="81"/>
        <v/>
      </c>
      <c r="AN199" s="84" t="str">
        <f t="shared" si="82"/>
        <v/>
      </c>
      <c r="AO199" s="84" t="str">
        <f t="shared" si="83"/>
        <v/>
      </c>
      <c r="AP199" s="84" t="str">
        <f t="shared" si="84"/>
        <v/>
      </c>
      <c r="AQ199" s="84" t="str">
        <f t="shared" si="85"/>
        <v/>
      </c>
      <c r="AR199" s="84" t="str">
        <f t="shared" si="86"/>
        <v/>
      </c>
      <c r="AS199" s="85" t="str">
        <f t="shared" si="87"/>
        <v/>
      </c>
      <c r="AW199" s="201">
        <f>DIÁRIO!B18</f>
        <v>0</v>
      </c>
      <c r="AX199" s="201">
        <f>DIÁRIO!D18</f>
        <v>0</v>
      </c>
      <c r="AY199" s="201">
        <f>DIÁRIO!F18</f>
        <v>0</v>
      </c>
      <c r="AZ199" s="202">
        <f>DIÁRIO!H18</f>
        <v>0</v>
      </c>
      <c r="BA199" s="201">
        <f>DIÁRIO!J18</f>
        <v>0</v>
      </c>
      <c r="BB199" s="201">
        <f>DIÁRIO!N18</f>
        <v>0</v>
      </c>
      <c r="BC199" s="201">
        <f>DIÁRIO!P18</f>
        <v>0</v>
      </c>
      <c r="BD199" s="202">
        <f>DIÁRIO!R18</f>
        <v>0</v>
      </c>
      <c r="BE199" s="202" t="str">
        <f>DIÁRIO!T18</f>
        <v/>
      </c>
    </row>
    <row r="200" spans="1:57" ht="24" thickBot="1">
      <c r="A200" s="46" t="s">
        <v>94</v>
      </c>
      <c r="AI200" s="96" t="s">
        <v>7</v>
      </c>
      <c r="AJ200" s="109">
        <f t="shared" si="78"/>
        <v>0.8</v>
      </c>
      <c r="AK200" s="110">
        <f t="shared" si="79"/>
        <v>0.8</v>
      </c>
      <c r="AL200" s="110">
        <f t="shared" si="80"/>
        <v>0.8</v>
      </c>
      <c r="AM200" s="110">
        <f t="shared" si="81"/>
        <v>0</v>
      </c>
      <c r="AN200" s="110">
        <f t="shared" si="82"/>
        <v>0</v>
      </c>
      <c r="AO200" s="110">
        <f t="shared" si="83"/>
        <v>0</v>
      </c>
      <c r="AP200" s="110">
        <f t="shared" si="84"/>
        <v>0</v>
      </c>
      <c r="AQ200" s="110">
        <f t="shared" si="85"/>
        <v>0</v>
      </c>
      <c r="AR200" s="110">
        <f t="shared" si="86"/>
        <v>0</v>
      </c>
      <c r="AS200" s="111">
        <f t="shared" si="87"/>
        <v>0</v>
      </c>
      <c r="AW200" s="201">
        <f>DIÁRIO!B19</f>
        <v>0</v>
      </c>
      <c r="AX200" s="201">
        <f>DIÁRIO!D19</f>
        <v>0</v>
      </c>
      <c r="AY200" s="201">
        <f>DIÁRIO!F19</f>
        <v>0</v>
      </c>
      <c r="AZ200" s="202">
        <f>DIÁRIO!H19</f>
        <v>0</v>
      </c>
      <c r="BA200" s="201">
        <f>DIÁRIO!J19</f>
        <v>0</v>
      </c>
      <c r="BB200" s="201">
        <f>DIÁRIO!N19</f>
        <v>0</v>
      </c>
      <c r="BC200" s="201">
        <f>DIÁRIO!P19</f>
        <v>0</v>
      </c>
      <c r="BD200" s="202">
        <f>DIÁRIO!R19</f>
        <v>0</v>
      </c>
      <c r="BE200" s="202" t="str">
        <f>DIÁRIO!T19</f>
        <v/>
      </c>
    </row>
    <row r="201" spans="1:57" ht="24" thickBot="1">
      <c r="A201" s="46" t="s">
        <v>95</v>
      </c>
      <c r="AI201" s="89"/>
      <c r="AJ201" s="87"/>
      <c r="AK201" s="88"/>
      <c r="AL201" s="88"/>
      <c r="AM201" s="88"/>
      <c r="AN201" s="88"/>
      <c r="AO201" s="88"/>
      <c r="AP201" s="88"/>
      <c r="AQ201" s="88"/>
      <c r="AR201" s="88"/>
      <c r="AS201" s="88"/>
    </row>
    <row r="202" spans="1:57" ht="23.25">
      <c r="A202" s="46" t="s">
        <v>96</v>
      </c>
      <c r="AI202" s="322" t="s">
        <v>86</v>
      </c>
      <c r="AJ202" s="324" t="s">
        <v>69</v>
      </c>
      <c r="AK202" s="324" t="s">
        <v>70</v>
      </c>
      <c r="AL202" s="324" t="s">
        <v>71</v>
      </c>
      <c r="AM202" s="324" t="s">
        <v>72</v>
      </c>
      <c r="AN202" s="324" t="s">
        <v>73</v>
      </c>
      <c r="AO202" s="324" t="s">
        <v>74</v>
      </c>
      <c r="AP202" s="324" t="s">
        <v>75</v>
      </c>
      <c r="AQ202" s="324" t="s">
        <v>76</v>
      </c>
      <c r="AR202" s="324" t="s">
        <v>77</v>
      </c>
      <c r="AS202" s="318" t="s">
        <v>78</v>
      </c>
    </row>
    <row r="203" spans="1:57" ht="24" thickBot="1">
      <c r="A203" s="46" t="s">
        <v>97</v>
      </c>
      <c r="AI203" s="329"/>
      <c r="AJ203" s="330"/>
      <c r="AK203" s="330"/>
      <c r="AL203" s="330"/>
      <c r="AM203" s="330"/>
      <c r="AN203" s="330"/>
      <c r="AO203" s="330"/>
      <c r="AP203" s="330"/>
      <c r="AQ203" s="330"/>
      <c r="AR203" s="330"/>
      <c r="AS203" s="331"/>
    </row>
    <row r="204" spans="1:57">
      <c r="AI204" s="15" t="s">
        <v>22</v>
      </c>
      <c r="AJ204" s="99">
        <f>IF(F3&gt;0,F3,-0.4)</f>
        <v>1</v>
      </c>
      <c r="AK204" s="99">
        <f>IF(F11&gt;0,F11,-0.4)</f>
        <v>1</v>
      </c>
      <c r="AL204" s="99">
        <f>IF(F19&gt;0,F19,-0.4)</f>
        <v>1</v>
      </c>
      <c r="AM204" s="99">
        <f>IF(F27&gt;0,F27,-0.4)</f>
        <v>-0.4</v>
      </c>
      <c r="AN204" s="99">
        <f>IF(F35&gt;0,F35,-0.4)</f>
        <v>-0.4</v>
      </c>
      <c r="AO204" s="99">
        <f>IF(F43&gt;0,F43,-0.4)</f>
        <v>-0.4</v>
      </c>
      <c r="AP204" s="99">
        <f>IF(F51&gt;0,F51,-0.4)</f>
        <v>-0.4</v>
      </c>
      <c r="AQ204" s="99">
        <f>IF(F59&gt;0,F59,-0.4)</f>
        <v>-0.4</v>
      </c>
      <c r="AR204" s="99">
        <f>IF(F67&gt;0,F67,-0.4)</f>
        <v>-0.4</v>
      </c>
      <c r="AS204" s="99">
        <f>IF(F75&gt;0,F75,-0.4)</f>
        <v>-0.4</v>
      </c>
    </row>
    <row r="205" spans="1:57">
      <c r="AI205" s="22" t="s">
        <v>23</v>
      </c>
      <c r="AJ205" s="99">
        <f t="shared" ref="AJ205:AJ206" si="88">IF(F4&gt;0,F4,-0.4)</f>
        <v>1</v>
      </c>
      <c r="AK205" s="99">
        <f>IF(F12&gt;0,F12,-0.4)</f>
        <v>1</v>
      </c>
      <c r="AL205" s="99">
        <f t="shared" ref="AL205:AL206" si="89">IF(F20&gt;0,F20,-0.4)</f>
        <v>1</v>
      </c>
      <c r="AM205" s="99">
        <f t="shared" ref="AM205:AM206" si="90">IF(F28&gt;0,F28,-0.4)</f>
        <v>-0.4</v>
      </c>
      <c r="AN205" s="99">
        <f t="shared" ref="AN205:AN206" si="91">IF(F36&gt;0,F36,-0.4)</f>
        <v>-0.4</v>
      </c>
      <c r="AO205" s="99">
        <f t="shared" ref="AO205:AO206" si="92">IF(F44&gt;0,F44,-0.4)</f>
        <v>-0.4</v>
      </c>
      <c r="AP205" s="99">
        <f t="shared" ref="AP205:AP206" si="93">IF(F52&gt;0,F52,-0.4)</f>
        <v>-0.4</v>
      </c>
      <c r="AQ205" s="99">
        <f t="shared" ref="AQ205:AQ206" si="94">IF(F60&gt;0,F60,-0.4)</f>
        <v>-0.4</v>
      </c>
      <c r="AR205" s="99">
        <f t="shared" ref="AR205:AR206" si="95">IF(F68&gt;0,F68,-0.4)</f>
        <v>-0.4</v>
      </c>
      <c r="AS205" s="99">
        <f t="shared" ref="AS205:AS206" si="96">IF(F76&gt;0,F76,-0.4)</f>
        <v>-0.4</v>
      </c>
    </row>
    <row r="206" spans="1:57" ht="15.75" thickBot="1">
      <c r="AI206" s="30" t="s">
        <v>24</v>
      </c>
      <c r="AJ206" s="99">
        <f t="shared" si="88"/>
        <v>-0.4</v>
      </c>
      <c r="AK206" s="99">
        <f>IF(F13&gt;0,F13,-0.4)</f>
        <v>-0.4</v>
      </c>
      <c r="AL206" s="99">
        <f t="shared" si="89"/>
        <v>-0.4</v>
      </c>
      <c r="AM206" s="99">
        <f t="shared" si="90"/>
        <v>-0.4</v>
      </c>
      <c r="AN206" s="99">
        <f t="shared" si="91"/>
        <v>-0.4</v>
      </c>
      <c r="AO206" s="99">
        <f t="shared" si="92"/>
        <v>-0.4</v>
      </c>
      <c r="AP206" s="99">
        <f t="shared" si="93"/>
        <v>-0.4</v>
      </c>
      <c r="AQ206" s="99">
        <f t="shared" si="94"/>
        <v>-0.4</v>
      </c>
      <c r="AR206" s="99">
        <f t="shared" si="95"/>
        <v>-0.4</v>
      </c>
      <c r="AS206" s="99">
        <f t="shared" si="96"/>
        <v>-0.4</v>
      </c>
    </row>
    <row r="207" spans="1:57" ht="15.75" thickBot="1">
      <c r="AI207" s="86" t="s">
        <v>6</v>
      </c>
      <c r="AJ207" s="105">
        <f>SMALL(AJ204:AJ206,1)</f>
        <v>-0.4</v>
      </c>
      <c r="AK207" s="105">
        <f t="shared" ref="AK207:AS207" si="97">SMALL(AK204:AK206,1)</f>
        <v>-0.4</v>
      </c>
      <c r="AL207" s="105">
        <f t="shared" si="97"/>
        <v>-0.4</v>
      </c>
      <c r="AM207" s="105">
        <f t="shared" si="97"/>
        <v>-0.4</v>
      </c>
      <c r="AN207" s="105">
        <f t="shared" si="97"/>
        <v>-0.4</v>
      </c>
      <c r="AO207" s="105">
        <f t="shared" si="97"/>
        <v>-0.4</v>
      </c>
      <c r="AP207" s="105">
        <f t="shared" si="97"/>
        <v>-0.4</v>
      </c>
      <c r="AQ207" s="105">
        <f t="shared" si="97"/>
        <v>-0.4</v>
      </c>
      <c r="AR207" s="105">
        <f t="shared" si="97"/>
        <v>-0.4</v>
      </c>
      <c r="AS207" s="105">
        <f t="shared" si="97"/>
        <v>-0.4</v>
      </c>
    </row>
    <row r="208" spans="1:57" ht="15.75" thickBot="1">
      <c r="AI208" s="9" t="s">
        <v>115</v>
      </c>
    </row>
    <row r="209" spans="1:47">
      <c r="AI209" s="322" t="s">
        <v>85</v>
      </c>
      <c r="AJ209" s="324" t="s">
        <v>69</v>
      </c>
      <c r="AK209" s="324" t="s">
        <v>70</v>
      </c>
      <c r="AL209" s="324" t="s">
        <v>71</v>
      </c>
      <c r="AM209" s="324" t="s">
        <v>72</v>
      </c>
      <c r="AN209" s="324" t="s">
        <v>73</v>
      </c>
      <c r="AO209" s="324" t="s">
        <v>74</v>
      </c>
      <c r="AP209" s="324" t="s">
        <v>75</v>
      </c>
      <c r="AQ209" s="324" t="s">
        <v>76</v>
      </c>
      <c r="AR209" s="324" t="s">
        <v>77</v>
      </c>
      <c r="AS209" s="318" t="s">
        <v>78</v>
      </c>
    </row>
    <row r="210" spans="1:47" s="98" customFormat="1" ht="26.25">
      <c r="A210" s="97"/>
      <c r="AG210" s="77"/>
      <c r="AI210" s="323"/>
      <c r="AJ210" s="325"/>
      <c r="AK210" s="325"/>
      <c r="AL210" s="325"/>
      <c r="AM210" s="325"/>
      <c r="AN210" s="325"/>
      <c r="AO210" s="325"/>
      <c r="AP210" s="325"/>
      <c r="AQ210" s="325"/>
      <c r="AR210" s="325"/>
      <c r="AS210" s="319"/>
      <c r="AU210" s="77"/>
    </row>
    <row r="211" spans="1:47">
      <c r="AI211" s="102" t="s">
        <v>13</v>
      </c>
      <c r="AJ211" s="99">
        <f>IF(B3&gt;0,B3,-0.4)</f>
        <v>1</v>
      </c>
      <c r="AK211" s="99">
        <f>IF(B11&gt;0,B11,-0.4)</f>
        <v>1</v>
      </c>
      <c r="AL211" s="99">
        <f>IF(B19&gt;0,B19,-0.4)</f>
        <v>1</v>
      </c>
      <c r="AM211" s="99">
        <f>IF(B27&gt;0,B27,-0.4)</f>
        <v>-0.4</v>
      </c>
      <c r="AN211" s="99">
        <f>IF(B35&gt;0,B35,-0.4)</f>
        <v>-0.4</v>
      </c>
      <c r="AO211" s="99">
        <f>IF(B43&gt;0,B43,-0.4)</f>
        <v>-0.4</v>
      </c>
      <c r="AP211" s="99">
        <f>IF(B51&gt;0,B51,-0.4)</f>
        <v>-0.4</v>
      </c>
      <c r="AQ211" s="99">
        <f>IF(B59&gt;0,B59,-0.4)</f>
        <v>-0.4</v>
      </c>
      <c r="AR211" s="99">
        <f>IF(B67&gt;0,B67,-0.4)</f>
        <v>-0.4</v>
      </c>
      <c r="AS211" s="99">
        <f>IF(B75&gt;0,B75,-0.4)</f>
        <v>-0.4</v>
      </c>
    </row>
    <row r="212" spans="1:47">
      <c r="AI212" s="102" t="s">
        <v>14</v>
      </c>
      <c r="AJ212" s="99">
        <f t="shared" ref="AJ212:AJ215" si="98">IF(B4&gt;0,B4,-0.4)</f>
        <v>1</v>
      </c>
      <c r="AK212" s="99">
        <f t="shared" ref="AK212:AK215" si="99">IF(B12&gt;0,B12,-0.4)</f>
        <v>1</v>
      </c>
      <c r="AL212" s="99">
        <f t="shared" ref="AL212:AL215" si="100">IF(B20&gt;0,B20,-0.4)</f>
        <v>1</v>
      </c>
      <c r="AM212" s="99">
        <f t="shared" ref="AM212:AM215" si="101">IF(B28&gt;0,B28,-0.4)</f>
        <v>-0.4</v>
      </c>
      <c r="AN212" s="99">
        <f t="shared" ref="AN212:AN215" si="102">IF(B36&gt;0,B36,-0.4)</f>
        <v>-0.4</v>
      </c>
      <c r="AO212" s="99">
        <f t="shared" ref="AO212:AO215" si="103">IF(B44&gt;0,B44,-0.4)</f>
        <v>-0.4</v>
      </c>
      <c r="AP212" s="99">
        <f t="shared" ref="AP212:AP215" si="104">IF(B52&gt;0,B52,-0.4)</f>
        <v>-0.4</v>
      </c>
      <c r="AQ212" s="99">
        <f t="shared" ref="AQ212:AQ215" si="105">IF(B60&gt;0,B60,-0.4)</f>
        <v>-0.4</v>
      </c>
      <c r="AR212" s="99">
        <f t="shared" ref="AR212:AR215" si="106">IF(B68&gt;0,B68,-0.4)</f>
        <v>-0.4</v>
      </c>
      <c r="AS212" s="99">
        <f t="shared" ref="AS212:AS215" si="107">IF(B76&gt;0,B76,-0.4)</f>
        <v>-0.4</v>
      </c>
    </row>
    <row r="213" spans="1:47">
      <c r="AI213" s="102" t="s">
        <v>15</v>
      </c>
      <c r="AJ213" s="99">
        <f t="shared" si="98"/>
        <v>1</v>
      </c>
      <c r="AK213" s="99">
        <f t="shared" si="99"/>
        <v>1</v>
      </c>
      <c r="AL213" s="99">
        <f t="shared" si="100"/>
        <v>1</v>
      </c>
      <c r="AM213" s="99">
        <f t="shared" si="101"/>
        <v>-0.4</v>
      </c>
      <c r="AN213" s="99">
        <f t="shared" si="102"/>
        <v>-0.4</v>
      </c>
      <c r="AO213" s="99">
        <f t="shared" si="103"/>
        <v>-0.4</v>
      </c>
      <c r="AP213" s="99">
        <f t="shared" si="104"/>
        <v>-0.4</v>
      </c>
      <c r="AQ213" s="99">
        <f t="shared" si="105"/>
        <v>-0.4</v>
      </c>
      <c r="AR213" s="99">
        <f t="shared" si="106"/>
        <v>-0.4</v>
      </c>
      <c r="AS213" s="99">
        <f t="shared" si="107"/>
        <v>-0.4</v>
      </c>
    </row>
    <row r="214" spans="1:47">
      <c r="AI214" s="102" t="s">
        <v>16</v>
      </c>
      <c r="AJ214" s="99">
        <f t="shared" si="98"/>
        <v>1</v>
      </c>
      <c r="AK214" s="99">
        <f t="shared" si="99"/>
        <v>1</v>
      </c>
      <c r="AL214" s="99">
        <f t="shared" si="100"/>
        <v>1</v>
      </c>
      <c r="AM214" s="99">
        <f t="shared" si="101"/>
        <v>-0.4</v>
      </c>
      <c r="AN214" s="99">
        <f t="shared" si="102"/>
        <v>-0.4</v>
      </c>
      <c r="AO214" s="99">
        <f t="shared" si="103"/>
        <v>-0.4</v>
      </c>
      <c r="AP214" s="99">
        <f t="shared" si="104"/>
        <v>-0.4</v>
      </c>
      <c r="AQ214" s="99">
        <f t="shared" si="105"/>
        <v>-0.4</v>
      </c>
      <c r="AR214" s="99">
        <f t="shared" si="106"/>
        <v>-0.4</v>
      </c>
      <c r="AS214" s="99">
        <f t="shared" si="107"/>
        <v>-0.4</v>
      </c>
    </row>
    <row r="215" spans="1:47" ht="15.75" thickBot="1">
      <c r="AI215" s="104" t="s">
        <v>17</v>
      </c>
      <c r="AJ215" s="99">
        <f t="shared" si="98"/>
        <v>-0.4</v>
      </c>
      <c r="AK215" s="99">
        <f t="shared" si="99"/>
        <v>-0.4</v>
      </c>
      <c r="AL215" s="99">
        <f t="shared" si="100"/>
        <v>1</v>
      </c>
      <c r="AM215" s="99">
        <f t="shared" si="101"/>
        <v>-0.4</v>
      </c>
      <c r="AN215" s="99">
        <f t="shared" si="102"/>
        <v>-0.4</v>
      </c>
      <c r="AO215" s="99">
        <f t="shared" si="103"/>
        <v>-0.4</v>
      </c>
      <c r="AP215" s="99">
        <f t="shared" si="104"/>
        <v>-0.4</v>
      </c>
      <c r="AQ215" s="99">
        <f t="shared" si="105"/>
        <v>-0.4</v>
      </c>
      <c r="AR215" s="99">
        <f t="shared" si="106"/>
        <v>-0.4</v>
      </c>
      <c r="AS215" s="99">
        <f t="shared" si="107"/>
        <v>-0.4</v>
      </c>
    </row>
    <row r="216" spans="1:47" ht="15.75" thickBot="1">
      <c r="AI216" s="101" t="s">
        <v>117</v>
      </c>
      <c r="AJ216" s="106">
        <f>B8</f>
        <v>4</v>
      </c>
      <c r="AK216" s="107">
        <f t="shared" ref="AK216" si="108">B16</f>
        <v>4</v>
      </c>
      <c r="AL216" s="107">
        <f t="shared" ref="AL216" si="109">B24</f>
        <v>5</v>
      </c>
      <c r="AM216" s="107">
        <f t="shared" ref="AM216" si="110">B32</f>
        <v>0</v>
      </c>
      <c r="AN216" s="107">
        <f t="shared" ref="AN216" si="111">B40</f>
        <v>0</v>
      </c>
      <c r="AO216" s="107">
        <f t="shared" ref="AO216" si="112">B48</f>
        <v>0</v>
      </c>
      <c r="AP216" s="107">
        <f t="shared" ref="AP216" si="113">B56</f>
        <v>0</v>
      </c>
      <c r="AQ216" s="107">
        <f t="shared" ref="AQ216" si="114">B64</f>
        <v>0</v>
      </c>
      <c r="AR216" s="107">
        <f t="shared" ref="AR216" si="115">B72</f>
        <v>0</v>
      </c>
      <c r="AS216" s="108">
        <f t="shared" ref="AS216" si="116">B80</f>
        <v>0</v>
      </c>
    </row>
    <row r="217" spans="1:47" ht="15.75" thickBot="1"/>
    <row r="218" spans="1:47">
      <c r="AI218" s="322" t="s">
        <v>84</v>
      </c>
      <c r="AJ218" s="324" t="s">
        <v>69</v>
      </c>
      <c r="AK218" s="324" t="s">
        <v>70</v>
      </c>
      <c r="AL218" s="324" t="s">
        <v>71</v>
      </c>
      <c r="AM218" s="324" t="s">
        <v>72</v>
      </c>
      <c r="AN218" s="324" t="s">
        <v>73</v>
      </c>
      <c r="AO218" s="324" t="s">
        <v>74</v>
      </c>
      <c r="AP218" s="324" t="s">
        <v>75</v>
      </c>
      <c r="AQ218" s="324" t="s">
        <v>76</v>
      </c>
      <c r="AR218" s="324" t="s">
        <v>77</v>
      </c>
      <c r="AS218" s="318" t="s">
        <v>78</v>
      </c>
    </row>
    <row r="219" spans="1:47">
      <c r="AI219" s="323"/>
      <c r="AJ219" s="325"/>
      <c r="AK219" s="325"/>
      <c r="AL219" s="325"/>
      <c r="AM219" s="325"/>
      <c r="AN219" s="325"/>
      <c r="AO219" s="325"/>
      <c r="AP219" s="325"/>
      <c r="AQ219" s="325"/>
      <c r="AR219" s="325"/>
      <c r="AS219" s="319"/>
    </row>
    <row r="220" spans="1:47">
      <c r="AI220" s="102" t="s">
        <v>21</v>
      </c>
      <c r="AJ220" s="99">
        <f>U8</f>
        <v>0</v>
      </c>
      <c r="AK220" s="100">
        <f>U16</f>
        <v>0</v>
      </c>
      <c r="AL220" s="100">
        <f>U24</f>
        <v>0</v>
      </c>
      <c r="AM220" s="100">
        <f>U32</f>
        <v>0</v>
      </c>
      <c r="AN220" s="100">
        <f>Z40</f>
        <v>0</v>
      </c>
      <c r="AO220" s="100">
        <f>U48</f>
        <v>0</v>
      </c>
      <c r="AP220" s="100">
        <f>U56</f>
        <v>0</v>
      </c>
      <c r="AQ220" s="100">
        <f>U64</f>
        <v>0</v>
      </c>
      <c r="AR220" s="100">
        <f>U72</f>
        <v>0</v>
      </c>
      <c r="AS220" s="103">
        <f>U80</f>
        <v>0</v>
      </c>
    </row>
    <row r="221" spans="1:47">
      <c r="AI221" s="102" t="s">
        <v>19</v>
      </c>
      <c r="AJ221" s="99">
        <f>Z8</f>
        <v>0</v>
      </c>
      <c r="AK221" s="100">
        <f>Z16</f>
        <v>0</v>
      </c>
      <c r="AL221" s="100">
        <f>Z24</f>
        <v>0</v>
      </c>
      <c r="AM221" s="100">
        <f>Z32</f>
        <v>0</v>
      </c>
      <c r="AN221" s="100">
        <f>Z40</f>
        <v>0</v>
      </c>
      <c r="AO221" s="100">
        <f>Z48</f>
        <v>0</v>
      </c>
      <c r="AP221" s="100">
        <f>Z56</f>
        <v>0</v>
      </c>
      <c r="AQ221" s="100">
        <f>Z64</f>
        <v>0</v>
      </c>
      <c r="AR221" s="100">
        <f>Z72</f>
        <v>0</v>
      </c>
      <c r="AS221" s="103">
        <f>Z80</f>
        <v>0</v>
      </c>
    </row>
    <row r="222" spans="1:47" ht="15.75" thickBot="1">
      <c r="AI222" s="102" t="s">
        <v>20</v>
      </c>
      <c r="AJ222" s="99">
        <f>AE8</f>
        <v>0</v>
      </c>
      <c r="AK222" s="100">
        <f>AE16</f>
        <v>0</v>
      </c>
      <c r="AL222" s="100">
        <f>AE24</f>
        <v>0</v>
      </c>
      <c r="AM222" s="100">
        <f>Z32</f>
        <v>0</v>
      </c>
      <c r="AN222" s="100">
        <f>AE40</f>
        <v>0</v>
      </c>
      <c r="AO222" s="100">
        <f>AE48</f>
        <v>0</v>
      </c>
      <c r="AP222" s="100">
        <f>AE56</f>
        <v>0</v>
      </c>
      <c r="AQ222" s="100">
        <f>AE64</f>
        <v>0</v>
      </c>
      <c r="AR222" s="100">
        <f>AE72</f>
        <v>0</v>
      </c>
      <c r="AS222" s="103">
        <f>AE80</f>
        <v>0</v>
      </c>
    </row>
    <row r="223" spans="1:47" ht="15.75" thickBot="1">
      <c r="AI223" s="86" t="s">
        <v>114</v>
      </c>
      <c r="AJ223" s="105">
        <f>SMALL(AJ220:AJ222,1)</f>
        <v>0</v>
      </c>
      <c r="AK223" s="105">
        <f t="shared" ref="AK223:AS223" si="117">SMALL(AK220:AK222,1)</f>
        <v>0</v>
      </c>
      <c r="AL223" s="105">
        <f t="shared" si="117"/>
        <v>0</v>
      </c>
      <c r="AM223" s="105">
        <f t="shared" si="117"/>
        <v>0</v>
      </c>
      <c r="AN223" s="105">
        <f t="shared" si="117"/>
        <v>0</v>
      </c>
      <c r="AO223" s="105">
        <f t="shared" si="117"/>
        <v>0</v>
      </c>
      <c r="AP223" s="105">
        <f t="shared" si="117"/>
        <v>0</v>
      </c>
      <c r="AQ223" s="105">
        <f t="shared" si="117"/>
        <v>0</v>
      </c>
      <c r="AR223" s="105">
        <f t="shared" si="117"/>
        <v>0</v>
      </c>
      <c r="AS223" s="105">
        <f t="shared" si="117"/>
        <v>0</v>
      </c>
    </row>
    <row r="225" spans="35:45">
      <c r="AI225" s="327" t="s">
        <v>116</v>
      </c>
      <c r="AJ225" s="326" t="s">
        <v>69</v>
      </c>
      <c r="AK225" s="326" t="s">
        <v>70</v>
      </c>
      <c r="AL225" s="326" t="s">
        <v>71</v>
      </c>
      <c r="AM225" s="326" t="s">
        <v>72</v>
      </c>
      <c r="AN225" s="326" t="s">
        <v>73</v>
      </c>
      <c r="AO225" s="326" t="s">
        <v>74</v>
      </c>
      <c r="AP225" s="326" t="s">
        <v>75</v>
      </c>
      <c r="AQ225" s="326" t="s">
        <v>76</v>
      </c>
      <c r="AR225" s="326" t="s">
        <v>77</v>
      </c>
      <c r="AS225" s="326" t="s">
        <v>78</v>
      </c>
    </row>
    <row r="226" spans="35:45">
      <c r="AI226" s="328"/>
      <c r="AJ226" s="326"/>
      <c r="AK226" s="326"/>
      <c r="AL226" s="326"/>
      <c r="AM226" s="326"/>
      <c r="AN226" s="326"/>
      <c r="AO226" s="326"/>
      <c r="AP226" s="326"/>
      <c r="AQ226" s="326"/>
      <c r="AR226" s="326"/>
      <c r="AS226" s="326"/>
    </row>
    <row r="227" spans="35:45">
      <c r="AI227" s="51" t="s">
        <v>115</v>
      </c>
      <c r="AJ227" s="51">
        <v>5</v>
      </c>
      <c r="AK227" s="51">
        <v>5</v>
      </c>
      <c r="AL227" s="51">
        <v>5</v>
      </c>
      <c r="AM227" s="51">
        <v>5</v>
      </c>
      <c r="AN227" s="51">
        <v>5</v>
      </c>
      <c r="AO227" s="51">
        <v>5</v>
      </c>
      <c r="AP227" s="51">
        <v>5</v>
      </c>
      <c r="AQ227" s="51">
        <v>5</v>
      </c>
      <c r="AR227" s="51">
        <v>5</v>
      </c>
      <c r="AS227" s="51">
        <v>5</v>
      </c>
    </row>
    <row r="228" spans="35:45">
      <c r="AI228" s="51" t="s">
        <v>115</v>
      </c>
      <c r="AJ228" s="51">
        <v>1</v>
      </c>
      <c r="AK228" s="51">
        <v>1</v>
      </c>
      <c r="AL228" s="51">
        <v>1</v>
      </c>
      <c r="AM228" s="51">
        <v>1</v>
      </c>
      <c r="AN228" s="51">
        <v>1</v>
      </c>
      <c r="AO228" s="51">
        <v>1</v>
      </c>
      <c r="AP228" s="51">
        <v>1</v>
      </c>
      <c r="AQ228" s="51">
        <v>1</v>
      </c>
      <c r="AR228" s="51">
        <v>1</v>
      </c>
      <c r="AS228" s="51">
        <v>1</v>
      </c>
    </row>
    <row r="229" spans="35:45">
      <c r="AI229" s="51" t="s">
        <v>115</v>
      </c>
      <c r="AJ229" s="115">
        <v>1</v>
      </c>
      <c r="AK229" s="115">
        <v>1</v>
      </c>
      <c r="AL229" s="115">
        <v>1</v>
      </c>
      <c r="AM229" s="115">
        <v>1</v>
      </c>
      <c r="AN229" s="115">
        <v>1</v>
      </c>
      <c r="AO229" s="115">
        <v>1</v>
      </c>
      <c r="AP229" s="115">
        <v>1</v>
      </c>
      <c r="AQ229" s="115">
        <v>1</v>
      </c>
      <c r="AR229" s="115">
        <v>1</v>
      </c>
      <c r="AS229" s="115">
        <v>1</v>
      </c>
    </row>
    <row r="230" spans="35:45" ht="15.75" thickBot="1"/>
    <row r="231" spans="35:45">
      <c r="AI231" s="322" t="s">
        <v>132</v>
      </c>
      <c r="AJ231" s="324" t="s">
        <v>69</v>
      </c>
      <c r="AK231" s="324" t="s">
        <v>70</v>
      </c>
      <c r="AL231" s="324" t="s">
        <v>71</v>
      </c>
      <c r="AM231" s="324" t="s">
        <v>72</v>
      </c>
      <c r="AN231" s="324" t="s">
        <v>73</v>
      </c>
      <c r="AO231" s="324" t="s">
        <v>74</v>
      </c>
      <c r="AP231" s="324" t="s">
        <v>75</v>
      </c>
      <c r="AQ231" s="324" t="s">
        <v>76</v>
      </c>
      <c r="AR231" s="324" t="s">
        <v>77</v>
      </c>
      <c r="AS231" s="318" t="s">
        <v>78</v>
      </c>
    </row>
    <row r="232" spans="35:45">
      <c r="AI232" s="323"/>
      <c r="AJ232" s="325"/>
      <c r="AK232" s="325"/>
      <c r="AL232" s="325"/>
      <c r="AM232" s="325"/>
      <c r="AN232" s="325"/>
      <c r="AO232" s="325"/>
      <c r="AP232" s="325"/>
      <c r="AQ232" s="325"/>
      <c r="AR232" s="325"/>
      <c r="AS232" s="319"/>
    </row>
    <row r="233" spans="35:45">
      <c r="AI233" s="102" t="s">
        <v>125</v>
      </c>
      <c r="AJ233" s="99">
        <f>AI3</f>
        <v>48</v>
      </c>
      <c r="AK233" s="100">
        <f>AI11</f>
        <v>30</v>
      </c>
      <c r="AL233" s="100">
        <f>AI19</f>
        <v>24</v>
      </c>
      <c r="AM233" s="100">
        <f>AI27</f>
        <v>0</v>
      </c>
      <c r="AN233" s="100">
        <f>AI35</f>
        <v>0</v>
      </c>
      <c r="AO233" s="100">
        <f>AI43</f>
        <v>0</v>
      </c>
      <c r="AP233" s="100">
        <f>AI51</f>
        <v>0</v>
      </c>
      <c r="AQ233" s="100">
        <f>AI59</f>
        <v>0</v>
      </c>
      <c r="AR233" s="100">
        <f>AI67</f>
        <v>0</v>
      </c>
      <c r="AS233" s="103">
        <f>AI75</f>
        <v>0</v>
      </c>
    </row>
    <row r="234" spans="35:45" ht="15.75" thickBot="1">
      <c r="AI234" s="23" t="s">
        <v>122</v>
      </c>
      <c r="AJ234" s="99">
        <f>AI5</f>
        <v>48</v>
      </c>
      <c r="AK234" s="100">
        <f>AI13</f>
        <v>30</v>
      </c>
      <c r="AL234" s="100">
        <f>AI21</f>
        <v>24</v>
      </c>
      <c r="AM234" s="100">
        <f>AI29</f>
        <v>0</v>
      </c>
      <c r="AN234" s="100">
        <f>AI37</f>
        <v>0</v>
      </c>
      <c r="AO234" s="100">
        <f>AI45</f>
        <v>0</v>
      </c>
      <c r="AP234" s="100">
        <f>AI53</f>
        <v>0</v>
      </c>
      <c r="AQ234" s="100">
        <f>AI61</f>
        <v>0</v>
      </c>
      <c r="AR234" s="100">
        <f>AI69</f>
        <v>0</v>
      </c>
      <c r="AS234" s="103">
        <f>AI77</f>
        <v>0</v>
      </c>
    </row>
    <row r="235" spans="35:45">
      <c r="AI235" s="177" t="s">
        <v>133</v>
      </c>
      <c r="AJ235" s="178">
        <f>AJ234</f>
        <v>48</v>
      </c>
      <c r="AK235" s="178">
        <f t="shared" ref="AK235:AS235" si="118">AK234</f>
        <v>30</v>
      </c>
      <c r="AL235" s="178">
        <f t="shared" si="118"/>
        <v>24</v>
      </c>
      <c r="AM235" s="178">
        <f t="shared" si="118"/>
        <v>0</v>
      </c>
      <c r="AN235" s="178">
        <f t="shared" si="118"/>
        <v>0</v>
      </c>
      <c r="AO235" s="178">
        <f t="shared" si="118"/>
        <v>0</v>
      </c>
      <c r="AP235" s="178">
        <f t="shared" si="118"/>
        <v>0</v>
      </c>
      <c r="AQ235" s="178">
        <f t="shared" si="118"/>
        <v>0</v>
      </c>
      <c r="AR235" s="178">
        <f t="shared" si="118"/>
        <v>0</v>
      </c>
      <c r="AS235" s="178">
        <f t="shared" si="118"/>
        <v>0</v>
      </c>
    </row>
    <row r="236" spans="35:45">
      <c r="AI236" s="175" t="s">
        <v>115</v>
      </c>
      <c r="AJ236" s="179">
        <f>AJ233</f>
        <v>48</v>
      </c>
      <c r="AK236" s="179">
        <f t="shared" ref="AK236:AS236" si="119">AK233</f>
        <v>30</v>
      </c>
      <c r="AL236" s="179">
        <f t="shared" si="119"/>
        <v>24</v>
      </c>
      <c r="AM236" s="179">
        <f t="shared" si="119"/>
        <v>0</v>
      </c>
      <c r="AN236" s="179">
        <f t="shared" si="119"/>
        <v>0</v>
      </c>
      <c r="AO236" s="179">
        <f t="shared" si="119"/>
        <v>0</v>
      </c>
      <c r="AP236" s="179">
        <f t="shared" si="119"/>
        <v>0</v>
      </c>
      <c r="AQ236" s="179">
        <f t="shared" si="119"/>
        <v>0</v>
      </c>
      <c r="AR236" s="179">
        <f t="shared" si="119"/>
        <v>0</v>
      </c>
      <c r="AS236" s="179">
        <f t="shared" si="119"/>
        <v>0</v>
      </c>
    </row>
  </sheetData>
  <mergeCells count="152">
    <mergeCell ref="E193:G193"/>
    <mergeCell ref="M194:N194"/>
    <mergeCell ref="S193:T193"/>
    <mergeCell ref="S185:V185"/>
    <mergeCell ref="X185:AA185"/>
    <mergeCell ref="AC185:AF185"/>
    <mergeCell ref="S191:T191"/>
    <mergeCell ref="X191:Y191"/>
    <mergeCell ref="AC191:AD191"/>
    <mergeCell ref="K194:L194"/>
    <mergeCell ref="S74:V74"/>
    <mergeCell ref="X74:AA74"/>
    <mergeCell ref="AC74:AF74"/>
    <mergeCell ref="S80:T80"/>
    <mergeCell ref="X80:Y80"/>
    <mergeCell ref="AC80:AD80"/>
    <mergeCell ref="S64:T64"/>
    <mergeCell ref="X64:Y64"/>
    <mergeCell ref="AC64:AD64"/>
    <mergeCell ref="S66:V66"/>
    <mergeCell ref="X66:AA66"/>
    <mergeCell ref="AC66:AF66"/>
    <mergeCell ref="S72:T72"/>
    <mergeCell ref="X72:Y72"/>
    <mergeCell ref="AC72:AD72"/>
    <mergeCell ref="S50:V50"/>
    <mergeCell ref="X50:AA50"/>
    <mergeCell ref="AC50:AF50"/>
    <mergeCell ref="S56:T56"/>
    <mergeCell ref="X56:Y56"/>
    <mergeCell ref="AC56:AD56"/>
    <mergeCell ref="S58:V58"/>
    <mergeCell ref="X58:AA58"/>
    <mergeCell ref="AC58:AF58"/>
    <mergeCell ref="S40:T40"/>
    <mergeCell ref="X40:Y40"/>
    <mergeCell ref="AC40:AD40"/>
    <mergeCell ref="S42:V42"/>
    <mergeCell ref="X42:AA42"/>
    <mergeCell ref="AC42:AF42"/>
    <mergeCell ref="S48:T48"/>
    <mergeCell ref="X48:Y48"/>
    <mergeCell ref="AC48:AD48"/>
    <mergeCell ref="S26:V26"/>
    <mergeCell ref="X26:AA26"/>
    <mergeCell ref="AC26:AF26"/>
    <mergeCell ref="S32:T32"/>
    <mergeCell ref="X32:Y32"/>
    <mergeCell ref="AC32:AD32"/>
    <mergeCell ref="S34:V34"/>
    <mergeCell ref="X34:AA34"/>
    <mergeCell ref="AC34:AF34"/>
    <mergeCell ref="AS185:AS186"/>
    <mergeCell ref="AJ185:AJ186"/>
    <mergeCell ref="AK185:AK186"/>
    <mergeCell ref="AL185:AL186"/>
    <mergeCell ref="AM185:AM186"/>
    <mergeCell ref="AN185:AN186"/>
    <mergeCell ref="S2:V2"/>
    <mergeCell ref="S8:T8"/>
    <mergeCell ref="X2:AA2"/>
    <mergeCell ref="X8:Y8"/>
    <mergeCell ref="AC2:AF2"/>
    <mergeCell ref="AC8:AD8"/>
    <mergeCell ref="S10:V10"/>
    <mergeCell ref="X10:AA10"/>
    <mergeCell ref="AC10:AF10"/>
    <mergeCell ref="S16:T16"/>
    <mergeCell ref="X16:Y16"/>
    <mergeCell ref="AC16:AD16"/>
    <mergeCell ref="S18:V18"/>
    <mergeCell ref="X18:AA18"/>
    <mergeCell ref="AC18:AF18"/>
    <mergeCell ref="S24:T24"/>
    <mergeCell ref="X24:Y24"/>
    <mergeCell ref="AC24:AD24"/>
    <mergeCell ref="AI185:AI186"/>
    <mergeCell ref="AI193:AI194"/>
    <mergeCell ref="AJ193:AJ194"/>
    <mergeCell ref="AK193:AK194"/>
    <mergeCell ref="AL193:AL194"/>
    <mergeCell ref="AO185:AO186"/>
    <mergeCell ref="AP185:AP186"/>
    <mergeCell ref="AQ185:AQ186"/>
    <mergeCell ref="AR185:AR186"/>
    <mergeCell ref="AR193:AR194"/>
    <mergeCell ref="AM209:AM210"/>
    <mergeCell ref="AS193:AS194"/>
    <mergeCell ref="AI202:AI203"/>
    <mergeCell ref="AJ202:AJ203"/>
    <mergeCell ref="AK202:AK203"/>
    <mergeCell ref="AL202:AL203"/>
    <mergeCell ref="AM202:AM203"/>
    <mergeCell ref="AN202:AN203"/>
    <mergeCell ref="AO202:AO203"/>
    <mergeCell ref="AP202:AP203"/>
    <mergeCell ref="AQ202:AQ203"/>
    <mergeCell ref="AR202:AR203"/>
    <mergeCell ref="AS202:AS203"/>
    <mergeCell ref="AM193:AM194"/>
    <mergeCell ref="AN193:AN194"/>
    <mergeCell ref="AO193:AO194"/>
    <mergeCell ref="AP193:AP194"/>
    <mergeCell ref="AQ193:AQ194"/>
    <mergeCell ref="AO225:AO226"/>
    <mergeCell ref="AP225:AP226"/>
    <mergeCell ref="AQ225:AQ226"/>
    <mergeCell ref="AS209:AS210"/>
    <mergeCell ref="AI218:AI219"/>
    <mergeCell ref="AJ218:AJ219"/>
    <mergeCell ref="AK218:AK219"/>
    <mergeCell ref="AL218:AL219"/>
    <mergeCell ref="AM218:AM219"/>
    <mergeCell ref="AN218:AN219"/>
    <mergeCell ref="AO218:AO219"/>
    <mergeCell ref="AP218:AP219"/>
    <mergeCell ref="AQ218:AQ219"/>
    <mergeCell ref="AR218:AR219"/>
    <mergeCell ref="AS218:AS219"/>
    <mergeCell ref="AN209:AN210"/>
    <mergeCell ref="AO209:AO210"/>
    <mergeCell ref="AP209:AP210"/>
    <mergeCell ref="AQ209:AQ210"/>
    <mergeCell ref="AR209:AR210"/>
    <mergeCell ref="AI209:AI210"/>
    <mergeCell ref="AJ209:AJ210"/>
    <mergeCell ref="AK209:AK210"/>
    <mergeCell ref="AL209:AL210"/>
    <mergeCell ref="AS231:AS232"/>
    <mergeCell ref="K195:L195"/>
    <mergeCell ref="K196:L196"/>
    <mergeCell ref="K197:L197"/>
    <mergeCell ref="K198:L198"/>
    <mergeCell ref="K193:L193"/>
    <mergeCell ref="AI231:AI232"/>
    <mergeCell ref="AJ231:AJ232"/>
    <mergeCell ref="AR225:AR226"/>
    <mergeCell ref="AK231:AK232"/>
    <mergeCell ref="AL231:AL232"/>
    <mergeCell ref="AM231:AM232"/>
    <mergeCell ref="AN231:AN232"/>
    <mergeCell ref="AO231:AO232"/>
    <mergeCell ref="AP231:AP232"/>
    <mergeCell ref="AQ231:AQ232"/>
    <mergeCell ref="AR231:AR232"/>
    <mergeCell ref="AS225:AS226"/>
    <mergeCell ref="AI225:AI226"/>
    <mergeCell ref="AJ225:AJ226"/>
    <mergeCell ref="AK225:AK226"/>
    <mergeCell ref="AL225:AL226"/>
    <mergeCell ref="AM225:AM226"/>
    <mergeCell ref="AN225:AN226"/>
  </mergeCells>
  <pageMargins left="0.511811024" right="0.511811024" top="0.78740157499999996" bottom="0.78740157499999996" header="0.31496062000000002" footer="0.31496062000000002"/>
  <pageSetup paperSize="9" orientation="portrait" r:id="rId1"/>
  <ignoredErrors>
    <ignoredError sqref="J4" 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76653D3B3ED77E4F937BD5DDAB04CBCE" ma:contentTypeVersion="1" ma:contentTypeDescription="Crie um novo documento." ma:contentTypeScope="" ma:versionID="b8629fcb087e4c66064d1544635fcdb5">
  <xsd:schema xmlns:xsd="http://www.w3.org/2001/XMLSchema" xmlns:p="http://schemas.microsoft.com/office/2006/metadata/properties" targetNamespace="http://schemas.microsoft.com/office/2006/metadata/properties" ma:root="true" ma:fieldsID="9b12e7313ee8bcb92c36eb42510d9abe">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ma:readOnly="true"/>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51B4826-65DD-4262-9E8A-29FB199F8ED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DDB47AC9-BC99-4DE4-9B17-EB3D00C6A0E8}">
  <ds:schemaRefs>
    <ds:schemaRef ds:uri="http://schemas.microsoft.com/office/2006/documentManagement/types"/>
    <ds:schemaRef ds:uri="http://purl.org/dc/elements/1.1/"/>
    <ds:schemaRef ds:uri="http://purl.org/dc/dcmitype/"/>
    <ds:schemaRef ds:uri="http://purl.org/dc/terms/"/>
    <ds:schemaRef ds:uri="http://www.w3.org/XML/1998/namespace"/>
    <ds:schemaRef ds:uri="http://schemas.microsoft.com/office/2006/metadata/properties"/>
    <ds:schemaRef ds:uri="http://schemas.openxmlformats.org/package/2006/metadata/core-properties"/>
  </ds:schemaRefs>
</ds:datastoreItem>
</file>

<file path=customXml/itemProps3.xml><?xml version="1.0" encoding="utf-8"?>
<ds:datastoreItem xmlns:ds="http://schemas.openxmlformats.org/officeDocument/2006/customXml" ds:itemID="{682E232C-1F05-40D0-BA4A-44667A068EA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PAINEL SCRUM</vt:lpstr>
      <vt:lpstr>PainelTIME</vt:lpstr>
      <vt:lpstr>DINÂMICA</vt:lpstr>
      <vt:lpstr>TIME SCRUM</vt:lpstr>
      <vt:lpstr>DIÁRIO</vt:lpstr>
      <vt:lpstr>LISTAS</vt:lpstr>
      <vt:lpstr>MOTOR</vt:lpstr>
    </vt:vector>
  </TitlesOfParts>
  <Company>Caixa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Caixa</dc:creator>
  <cp:lastModifiedBy>Pedro Cesar da Silva Alvares</cp:lastModifiedBy>
  <cp:lastPrinted>2018-04-17T15:48:45Z</cp:lastPrinted>
  <dcterms:created xsi:type="dcterms:W3CDTF">2017-11-22T14:34:08Z</dcterms:created>
  <dcterms:modified xsi:type="dcterms:W3CDTF">2018-12-17T16:15:51Z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0x01010076653D3B3ED77E4F937BD5DDAB04CBCE</vt:lpwstr>
  </property>
</Properties>
</file>