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SIS\Excel\"/>
    </mc:Choice>
  </mc:AlternateContent>
  <xr:revisionPtr revIDLastSave="0" documentId="13_ncr:1_{6B2199ED-1E91-43BE-9298-0FC9801207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 TABLE" sheetId="1" r:id="rId1"/>
    <sheet name="DATA VALIDATION" sheetId="2" r:id="rId2"/>
    <sheet name="Sheet3" sheetId="4" r:id="rId3"/>
    <sheet name="Sheet4" sheetId="5" r:id="rId4"/>
  </sheets>
  <definedNames>
    <definedName name="Furniture">Sheet3!$C$4:$C$7</definedName>
    <definedName name="Office_Supplies">Sheet3!$D$4:$D$12</definedName>
    <definedName name="Technology">Sheet3!$E$4:$E$7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E14" i="4" a="1"/>
  <c r="E14" i="4" s="1"/>
  <c r="F14" i="4" a="1"/>
  <c r="F14" i="4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B20" i="1"/>
  <c r="B17" i="1"/>
  <c r="B16" i="1"/>
  <c r="B15" i="1"/>
  <c r="B14" i="1"/>
  <c r="B13" i="1"/>
  <c r="B19" i="1" l="1"/>
  <c r="B21" i="1"/>
  <c r="B22" i="1" l="1"/>
  <c r="E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<sst xmlns="http://schemas.openxmlformats.org/spreadsheetml/2006/main" count="175" uniqueCount="118">
  <si>
    <t>Full Day Training</t>
  </si>
  <si>
    <t>Cost Item</t>
  </si>
  <si>
    <t>Amount</t>
  </si>
  <si>
    <t>Hotel Conference Room</t>
  </si>
  <si>
    <t>Feeding per participant</t>
  </si>
  <si>
    <t>Training Material</t>
  </si>
  <si>
    <t>Certificate</t>
  </si>
  <si>
    <t>Prize for best participant</t>
  </si>
  <si>
    <t>Analysis based on estimates</t>
  </si>
  <si>
    <t>Number of participants</t>
  </si>
  <si>
    <t>Course Fee</t>
  </si>
  <si>
    <t>Total Feeding cost</t>
  </si>
  <si>
    <t>Conference Room cost</t>
  </si>
  <si>
    <t>Training Materials cost</t>
  </si>
  <si>
    <t>Certificate Costs</t>
  </si>
  <si>
    <t>Prize Award cost</t>
  </si>
  <si>
    <t>Total Revenue</t>
  </si>
  <si>
    <t>Total Cost</t>
  </si>
  <si>
    <t>TaxFee (5%)</t>
  </si>
  <si>
    <t>Gross Profit</t>
  </si>
  <si>
    <t>1st 2 Char from Country
3rd Char as "-"
Middle 4 represent year
8th Char as "-"
Last 5 Numbers</t>
  </si>
  <si>
    <t>Date should
be between
FY 2018-19</t>
  </si>
  <si>
    <t>Belong to Source List-
Category</t>
  </si>
  <si>
    <t>Based on Category
dropdown of Sub-Category</t>
  </si>
  <si>
    <t>Should be 
always positive</t>
  </si>
  <si>
    <t>Order ID</t>
  </si>
  <si>
    <t>Order Date</t>
  </si>
  <si>
    <t>Ship Date</t>
  </si>
  <si>
    <t>Product Category</t>
  </si>
  <si>
    <t>Sub-Category</t>
  </si>
  <si>
    <t>Country</t>
  </si>
  <si>
    <t>Order_Source</t>
  </si>
  <si>
    <t>Customer_ID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</si>
  <si>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</si>
  <si>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</si>
  <si>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</si>
  <si>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</si>
  <si>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</si>
  <si>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</si>
  <si>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</si>
  <si>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</si>
  <si>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</si>
  <si>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</si>
  <si>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GE-2018-15108</t>
  </si>
  <si>
    <t>Technology</t>
  </si>
  <si>
    <t>Phones</t>
  </si>
  <si>
    <t>Germany</t>
  </si>
  <si>
    <t>Flipkart</t>
  </si>
  <si>
    <t>CS-04692</t>
  </si>
  <si>
    <t>Critical</t>
  </si>
  <si>
    <t>AU-2018-97532</t>
  </si>
  <si>
    <t>Office_Supplies</t>
  </si>
  <si>
    <t>Chairs</t>
  </si>
  <si>
    <t>Australia</t>
  </si>
  <si>
    <t>MG-21584</t>
  </si>
  <si>
    <t>Medium</t>
  </si>
  <si>
    <t>IN-2018-62406</t>
  </si>
  <si>
    <t>Accessories</t>
  </si>
  <si>
    <t>India</t>
  </si>
  <si>
    <t>Amazon</t>
  </si>
  <si>
    <t>ML-21811</t>
  </si>
  <si>
    <t>IN-2018-53340</t>
  </si>
  <si>
    <t>Furniture</t>
  </si>
  <si>
    <t>Bookcases</t>
  </si>
  <si>
    <t>RD-27712</t>
  </si>
  <si>
    <t>IN-2018-71010</t>
  </si>
  <si>
    <t>Snapdeal</t>
  </si>
  <si>
    <t>SN-28948</t>
  </si>
  <si>
    <t>IN-2018-19364</t>
  </si>
  <si>
    <t>Envelopes</t>
  </si>
  <si>
    <t>India Mart</t>
  </si>
  <si>
    <t>MM-22019</t>
  </si>
  <si>
    <t>GE-2018-38242</t>
  </si>
  <si>
    <t>Tables</t>
  </si>
  <si>
    <t>JO-16901</t>
  </si>
  <si>
    <t>AU-2018-43600</t>
  </si>
  <si>
    <t>Binders</t>
  </si>
  <si>
    <t>CS-08000</t>
  </si>
  <si>
    <t>CH-2018-73875</t>
  </si>
  <si>
    <t>Fasteners</t>
  </si>
  <si>
    <t>China</t>
  </si>
  <si>
    <t>JE-16318</t>
  </si>
  <si>
    <t>AU-2018-88091</t>
  </si>
  <si>
    <t>CM-06731</t>
  </si>
  <si>
    <t>High</t>
  </si>
  <si>
    <t>AU-2018-25092</t>
  </si>
  <si>
    <t>Furnishings</t>
  </si>
  <si>
    <t>VP-33803</t>
  </si>
  <si>
    <t>IN-2018-77633</t>
  </si>
  <si>
    <t>Referral</t>
  </si>
  <si>
    <t>JC-15796</t>
  </si>
  <si>
    <t>Low</t>
  </si>
  <si>
    <t>AU-2018-95331</t>
  </si>
  <si>
    <t>PK-26161</t>
  </si>
  <si>
    <t>GE-2018-28642</t>
  </si>
  <si>
    <t>Storage</t>
  </si>
  <si>
    <t>RC-27506</t>
  </si>
  <si>
    <t>IN-2018-87730</t>
  </si>
  <si>
    <t>Paper</t>
  </si>
  <si>
    <t>KC-18740</t>
  </si>
  <si>
    <t>CH-2018-64443</t>
  </si>
  <si>
    <t>AB-01473</t>
  </si>
  <si>
    <t>AU-2018-31068</t>
  </si>
  <si>
    <t>CL-06572</t>
  </si>
  <si>
    <t>CH-2018-30935</t>
  </si>
  <si>
    <t>DP-08734</t>
  </si>
  <si>
    <t>AU-2018-21093</t>
  </si>
  <si>
    <t>Website</t>
  </si>
  <si>
    <t>LD-20693</t>
  </si>
  <si>
    <t>Category</t>
  </si>
  <si>
    <t>Sub Category</t>
  </si>
  <si>
    <t>Supplies</t>
  </si>
  <si>
    <t>Art</t>
  </si>
  <si>
    <t>Machines</t>
  </si>
  <si>
    <t>Copiers</t>
  </si>
  <si>
    <t>Labels</t>
  </si>
  <si>
    <t>Appliances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</si>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</sst>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ptos Narrow"/>
      <family val="2"/>
    </font>
    <font>
      <sz val="11"/>
      <color theme="1"/>
      <name val="Aptos Narrow"/>
      <family val="2"/>
    </font>
    <font>
      <b/>
      <sz val="11"/>
      <color rgb="FFFFFFFF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rial Narrow"/>
      <family val="2"/>
    </font>
    <font>
      <b/>
      <sz val="12"/>
      <color rgb="FFFFFFFF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0E2841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3CAEB"/>
        <bgColor indexed="64"/>
      </patternFill>
    </fill>
    <fill>
      <patternFill patternType="solid">
        <fgColor rgb="FFC1E4F5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1" xfId="0" applyFont="1" applyBorder="1"/>
    <xf numFmtId="0" fontId="3" fillId="0" borderId="4" xfId="0" applyFont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horizontal="right"/>
    </xf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5" fillId="0" borderId="5" xfId="0" applyFont="1" applyBorder="1"/>
    <xf numFmtId="164" fontId="3" fillId="0" borderId="6" xfId="1" applyNumberFormat="1" applyFont="1" applyBorder="1" applyAlignment="1">
      <alignment horizontal="right"/>
    </xf>
    <xf numFmtId="164" fontId="3" fillId="0" borderId="4" xfId="0" applyNumberFormat="1" applyFont="1" applyBorder="1"/>
    <xf numFmtId="164" fontId="3" fillId="0" borderId="6" xfId="0" applyNumberFormat="1" applyFont="1" applyBorder="1"/>
    <xf numFmtId="164" fontId="4" fillId="4" borderId="6" xfId="0" applyNumberFormat="1" applyFont="1" applyFill="1" applyBorder="1" applyAlignment="1">
      <alignment horizontal="right"/>
    </xf>
    <xf numFmtId="164" fontId="5" fillId="0" borderId="6" xfId="0" applyNumberFormat="1" applyFont="1" applyBorder="1"/>
    <xf numFmtId="164" fontId="6" fillId="5" borderId="6" xfId="0" applyNumberFormat="1" applyFont="1" applyFill="1" applyBorder="1"/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6" borderId="1" xfId="0" applyFont="1" applyFill="1" applyBorder="1"/>
    <xf numFmtId="15" fontId="3" fillId="6" borderId="1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7" borderId="1" xfId="0" applyFont="1" applyFill="1" applyBorder="1"/>
    <xf numFmtId="15" fontId="3" fillId="7" borderId="1" xfId="0" applyNumberFormat="1" applyFont="1" applyFill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0" fontId="3" fillId="0" borderId="2" xfId="0" applyFont="1" applyBorder="1"/>
    <xf numFmtId="0" fontId="5" fillId="0" borderId="3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10" xfId="0" applyFont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3" fillId="4" borderId="14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3" fillId="6" borderId="15" xfId="0" applyFont="1" applyFill="1" applyBorder="1"/>
    <xf numFmtId="15" fontId="3" fillId="6" borderId="11" xfId="0" applyNumberFormat="1" applyFont="1" applyFill="1" applyBorder="1" applyAlignment="1">
      <alignment horizontal="right"/>
    </xf>
    <xf numFmtId="0" fontId="3" fillId="6" borderId="11" xfId="0" applyFont="1" applyFill="1" applyBorder="1"/>
    <xf numFmtId="0" fontId="3" fillId="6" borderId="11" xfId="0" applyFont="1" applyFill="1" applyBorder="1" applyAlignment="1">
      <alignment horizontal="right"/>
    </xf>
    <xf numFmtId="0" fontId="3" fillId="6" borderId="16" xfId="0" applyFont="1" applyFill="1" applyBorder="1"/>
    <xf numFmtId="0" fontId="3" fillId="5" borderId="1" xfId="0" applyFont="1" applyFill="1" applyBorder="1"/>
    <xf numFmtId="0" fontId="3" fillId="0" borderId="17" xfId="0" applyFont="1" applyBorder="1"/>
    <xf numFmtId="0" fontId="5" fillId="7" borderId="10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18" xfId="0" applyFont="1" applyBorder="1"/>
  </cellXfs>
  <cellStyles count="2">
    <cellStyle name="Currency" xfId="1" builtinId="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fill>
        <patternFill patternType="solid">
          <fgColor indexed="64"/>
          <bgColor rgb="FF83CAEB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20" formatCode="dd/mmm/yy"/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20" formatCode="dd/mmm/yy"/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83CAEB"/>
        </patternFill>
      </fill>
      <alignment horizontal="right" vertical="bottom" textRotation="0" wrapText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indexed="64"/>
          <bgColor rgb="FF156082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BB4E3-CFB0-4E49-84E2-A0EA36084083}" name="Table1" displayName="Table1" ref="A2:S21" totalsRowShown="0" headerRowDxfId="23" dataDxfId="21" headerRowBorderDxfId="22" tableBorderDxfId="20" totalsRowBorderDxfId="19">
  <autoFilter ref="A2:S21" xr:uid="{32EBB4E3-CFB0-4E49-84E2-A0EA36084083}"/>
  <tableColumns count="19">
    <tableColumn id="1" xr3:uid="{B56C7006-A494-4A02-8396-448797F42E68}" name="Order ID" dataDxfId="18"/>
    <tableColumn id="2" xr3:uid="{C7B5B916-E12F-458E-8E9A-9A0B71B46AD0}" name="Order Date" dataDxfId="17"/>
    <tableColumn id="3" xr3:uid="{26AF1076-05D4-4ADF-B92B-213EB8989429}" name="Ship Date" dataDxfId="16"/>
    <tableColumn id="4" xr3:uid="{1FF547F5-F9EC-4F0A-8F1E-F5E3D1D44E90}" name="Product Category" dataDxfId="15"/>
    <tableColumn id="5" xr3:uid="{198611F2-CE0A-475C-8630-817C76430E1A}" name="Sub-Category" dataDxfId="14"/>
    <tableColumn id="6" xr3:uid="{1081E561-E462-4870-8764-37FE882DA47E}" name="Country" dataDxfId="13"/>
    <tableColumn id="19" xr3:uid="{0704CF88-EA2C-4371-B1BE-469F1A61D561}" name="Column1" dataDxfId="12">
      <calculatedColumnFormula>UPPER(Table1[[#This Row],[Country]])</calculatedColumnFormula>
    </tableColumn>
    <tableColumn id="7" xr3:uid="{D6F937A4-4FD9-44E7-8B07-B504318E5BEA}" name="Order_Source" dataDxfId="11"/>
    <tableColumn id="8" xr3:uid="{673792FA-4559-4586-AFCC-46F61C38AC92}" name="Customer_ID" dataDxfId="10"/>
    <tableColumn id="9" xr3:uid="{06A4183E-B005-44CB-8E6A-7CFF56D33C4B}" name="Price" dataDxfId="9"/>
    <tableColumn id="10" xr3:uid="{D83254D7-FF90-4AA4-A15E-9D4D60C21818}" name="Cost" dataDxfId="8"/>
    <tableColumn id="11" xr3:uid="{CCBCFA8A-FA5B-4D20-B7F0-71AFE1F932BE}" name="Quantity" dataDxfId="7"/>
    <tableColumn id="12" xr3:uid="{77688A13-AF13-43CE-8440-65872D63CCD3}" name="Total_Cost" dataDxfId="6"/>
    <tableColumn id="13" xr3:uid="{9977677E-05E6-4991-8F9A-FC980839B5E5}" name="Tota_Sales" dataDxfId="5"/>
    <tableColumn id="14" xr3:uid="{02356B16-385C-49AF-BEE1-DEFA6584FFAC}" name="Discount" dataDxfId="4"/>
    <tableColumn id="15" xr3:uid="{D2356EA7-8DC3-4CF1-8716-8C55D9B852AE}" name="Shiping Cost" dataDxfId="3"/>
    <tableColumn id="16" xr3:uid="{3607A47A-BBA6-4435-84C3-4F3747C535E0}" name="Tot_Sales_Amt" dataDxfId="2"/>
    <tableColumn id="17" xr3:uid="{D2617FCB-7EBB-4D34-99DC-C0B298CE1F7E}" name="Profit" dataDxfId="1"/>
    <tableColumn id="18" xr3:uid="{74B52FCE-7263-4BAC-BFA1-092577CB3E22}" name="Order 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M17" sqref="M17"/>
    </sheetView>
  </sheetViews>
  <sheetFormatPr defaultRowHeight="15" x14ac:dyDescent="0.25"/>
  <cols>
    <col min="1" max="1" width="24.7109375" bestFit="1" customWidth="1"/>
    <col min="2" max="2" width="16.28515625" customWidth="1"/>
    <col min="3" max="3" width="10.42578125" bestFit="1" customWidth="1"/>
    <col min="4" max="4" width="47" customWidth="1"/>
    <col min="5" max="5" width="14.42578125" customWidth="1"/>
    <col min="6" max="6" width="14.28515625" customWidth="1"/>
    <col min="7" max="7" width="11.85546875" customWidth="1"/>
    <col min="8" max="8" width="11.42578125" customWidth="1"/>
    <col min="9" max="9" width="11" customWidth="1"/>
  </cols>
  <sheetData>
    <row r="1" spans="1:26" ht="36" customHeight="1" thickBot="1" x14ac:dyDescent="0.35">
      <c r="A1" s="45" t="s">
        <v>0</v>
      </c>
      <c r="B1" s="4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/>
      <c r="B2" s="2"/>
      <c r="C2" s="1"/>
      <c r="D2" s="1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thickBot="1" x14ac:dyDescent="0.35">
      <c r="A3" s="3" t="s">
        <v>1</v>
      </c>
      <c r="B3" s="4" t="s">
        <v>2</v>
      </c>
      <c r="C3" s="1"/>
      <c r="D3" s="1"/>
      <c r="E3" s="15">
        <f>B22</f>
        <v>412000</v>
      </c>
      <c r="F3" s="5">
        <v>30</v>
      </c>
      <c r="G3" s="5">
        <v>40</v>
      </c>
      <c r="H3" s="5">
        <v>50</v>
      </c>
      <c r="I3" s="5">
        <v>60</v>
      </c>
      <c r="J3" s="5">
        <v>70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6" t="s">
        <v>3</v>
      </c>
      <c r="B4" s="10">
        <v>50000</v>
      </c>
      <c r="C4" s="1"/>
      <c r="D4" s="7"/>
      <c r="E4" s="5">
        <v>10000</v>
      </c>
      <c r="F4" s="8">
        <f t="dataTable" ref="F4:J16" dt2D="1" dtr="1" r1="B11" r2="B12"/>
        <v>-1000</v>
      </c>
      <c r="G4" s="8">
        <v>32000</v>
      </c>
      <c r="H4" s="8">
        <v>65000</v>
      </c>
      <c r="I4" s="8">
        <v>98000</v>
      </c>
      <c r="J4" s="8">
        <v>131000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6" t="s">
        <v>4</v>
      </c>
      <c r="B5" s="10">
        <v>1200</v>
      </c>
      <c r="C5" s="1"/>
      <c r="D5" s="7"/>
      <c r="E5" s="5">
        <f>E4+5000</f>
        <v>15000</v>
      </c>
      <c r="F5" s="8">
        <v>141500</v>
      </c>
      <c r="G5" s="8">
        <v>222000</v>
      </c>
      <c r="H5" s="8">
        <v>302500</v>
      </c>
      <c r="I5" s="8">
        <v>383000</v>
      </c>
      <c r="J5" s="8">
        <v>463500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6" t="s">
        <v>5</v>
      </c>
      <c r="B6" s="10">
        <v>3000</v>
      </c>
      <c r="C6" s="1"/>
      <c r="D6" s="7"/>
      <c r="E6" s="5">
        <f t="shared" ref="E6:E16" si="0">E5+5000</f>
        <v>20000</v>
      </c>
      <c r="F6" s="8">
        <v>284000</v>
      </c>
      <c r="G6" s="8">
        <v>412000</v>
      </c>
      <c r="H6" s="8">
        <v>540000</v>
      </c>
      <c r="I6" s="8">
        <v>668000</v>
      </c>
      <c r="J6" s="8">
        <v>796000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6" t="s">
        <v>6</v>
      </c>
      <c r="B7" s="10">
        <v>2000</v>
      </c>
      <c r="C7" s="1"/>
      <c r="D7" s="7"/>
      <c r="E7" s="5">
        <f t="shared" si="0"/>
        <v>25000</v>
      </c>
      <c r="F7" s="8">
        <v>426500</v>
      </c>
      <c r="G7" s="8">
        <v>602000</v>
      </c>
      <c r="H7" s="8">
        <v>777500</v>
      </c>
      <c r="I7" s="8">
        <v>953000</v>
      </c>
      <c r="J7" s="8">
        <v>1128500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6" t="s">
        <v>7</v>
      </c>
      <c r="B8" s="10">
        <v>50000</v>
      </c>
      <c r="C8" s="1"/>
      <c r="D8" s="7"/>
      <c r="E8" s="5">
        <f t="shared" si="0"/>
        <v>30000</v>
      </c>
      <c r="F8" s="8">
        <v>569000</v>
      </c>
      <c r="G8" s="8">
        <v>792000</v>
      </c>
      <c r="H8" s="8">
        <v>1015000</v>
      </c>
      <c r="I8" s="8">
        <v>1238000</v>
      </c>
      <c r="J8" s="8">
        <v>1461000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2"/>
      <c r="B9" s="11"/>
      <c r="C9" s="1"/>
      <c r="D9" s="7"/>
      <c r="E9" s="5">
        <f t="shared" si="0"/>
        <v>35000</v>
      </c>
      <c r="F9" s="8">
        <v>711500</v>
      </c>
      <c r="G9" s="8">
        <v>982000</v>
      </c>
      <c r="H9" s="8">
        <v>1252500</v>
      </c>
      <c r="I9" s="8">
        <v>1523000</v>
      </c>
      <c r="J9" s="8">
        <v>1793500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9" t="s">
        <v>8</v>
      </c>
      <c r="B10" s="12"/>
      <c r="C10" s="1"/>
      <c r="D10" s="7"/>
      <c r="E10" s="5">
        <f t="shared" si="0"/>
        <v>40000</v>
      </c>
      <c r="F10" s="8">
        <v>854000</v>
      </c>
      <c r="G10" s="8">
        <v>1172000</v>
      </c>
      <c r="H10" s="8">
        <v>1490000</v>
      </c>
      <c r="I10" s="8">
        <v>1808000</v>
      </c>
      <c r="J10" s="8">
        <v>2126000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6" t="s">
        <v>9</v>
      </c>
      <c r="B11" s="13">
        <v>40</v>
      </c>
      <c r="C11" s="1"/>
      <c r="D11" s="7"/>
      <c r="E11" s="5">
        <f t="shared" si="0"/>
        <v>45000</v>
      </c>
      <c r="F11" s="8">
        <v>996500</v>
      </c>
      <c r="G11" s="8">
        <v>1362000</v>
      </c>
      <c r="H11" s="8">
        <v>1727500</v>
      </c>
      <c r="I11" s="8">
        <v>2093000</v>
      </c>
      <c r="J11" s="8">
        <v>2458500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6" t="s">
        <v>10</v>
      </c>
      <c r="B12" s="13">
        <v>20000</v>
      </c>
      <c r="C12" s="1"/>
      <c r="D12" s="7"/>
      <c r="E12" s="5">
        <f t="shared" si="0"/>
        <v>50000</v>
      </c>
      <c r="F12" s="8">
        <v>1139000</v>
      </c>
      <c r="G12" s="8">
        <v>1552000</v>
      </c>
      <c r="H12" s="8">
        <v>1965000</v>
      </c>
      <c r="I12" s="8">
        <v>2378000</v>
      </c>
      <c r="J12" s="8">
        <v>2791000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6" t="s">
        <v>11</v>
      </c>
      <c r="B13" s="12">
        <f>B11*B5</f>
        <v>48000</v>
      </c>
      <c r="C13" s="1"/>
      <c r="D13" s="7"/>
      <c r="E13" s="5">
        <f t="shared" si="0"/>
        <v>55000</v>
      </c>
      <c r="F13" s="8">
        <v>1281500</v>
      </c>
      <c r="G13" s="8">
        <v>1742000</v>
      </c>
      <c r="H13" s="8">
        <v>2202500</v>
      </c>
      <c r="I13" s="8">
        <v>2663000</v>
      </c>
      <c r="J13" s="8">
        <v>3123500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6" t="s">
        <v>12</v>
      </c>
      <c r="B14" s="12">
        <f>B4</f>
        <v>50000</v>
      </c>
      <c r="C14" s="1"/>
      <c r="D14" s="7"/>
      <c r="E14" s="5">
        <f t="shared" si="0"/>
        <v>60000</v>
      </c>
      <c r="F14" s="8">
        <v>1424000</v>
      </c>
      <c r="G14" s="8">
        <v>1932000</v>
      </c>
      <c r="H14" s="8">
        <v>2440000</v>
      </c>
      <c r="I14" s="8">
        <v>2948000</v>
      </c>
      <c r="J14" s="8">
        <v>3456000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6" t="s">
        <v>13</v>
      </c>
      <c r="B15" s="12">
        <f>B6*B11</f>
        <v>120000</v>
      </c>
      <c r="C15" s="1"/>
      <c r="D15" s="7"/>
      <c r="E15" s="5">
        <f t="shared" si="0"/>
        <v>65000</v>
      </c>
      <c r="F15" s="8">
        <v>1566500</v>
      </c>
      <c r="G15" s="8">
        <v>2122000</v>
      </c>
      <c r="H15" s="8">
        <v>2677500</v>
      </c>
      <c r="I15" s="8">
        <v>3233000</v>
      </c>
      <c r="J15" s="8">
        <v>3788500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6" t="s">
        <v>14</v>
      </c>
      <c r="B16" s="12">
        <f>B7*B11</f>
        <v>80000</v>
      </c>
      <c r="C16" s="1"/>
      <c r="D16" s="7"/>
      <c r="E16" s="5">
        <f t="shared" si="0"/>
        <v>70000</v>
      </c>
      <c r="F16" s="8">
        <v>1709000</v>
      </c>
      <c r="G16" s="8">
        <v>2312000</v>
      </c>
      <c r="H16" s="8">
        <v>2915000</v>
      </c>
      <c r="I16" s="8">
        <v>3518000</v>
      </c>
      <c r="J16" s="8">
        <v>4121000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6" t="s">
        <v>15</v>
      </c>
      <c r="B17" s="12">
        <f>B8</f>
        <v>50000</v>
      </c>
      <c r="C17" s="1"/>
      <c r="D17" s="1"/>
      <c r="E17" s="26"/>
      <c r="F17" s="26"/>
      <c r="G17" s="26"/>
      <c r="H17" s="26"/>
      <c r="I17" s="26"/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2"/>
      <c r="B18" s="11"/>
      <c r="C18" s="1"/>
      <c r="D18" s="24"/>
      <c r="E18" s="47"/>
      <c r="F18" s="47"/>
      <c r="G18" s="47"/>
      <c r="H18" s="47"/>
      <c r="I18" s="47"/>
      <c r="J18" s="47"/>
      <c r="K18" s="2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6" t="s">
        <v>17</v>
      </c>
      <c r="B19" s="12">
        <f>SUM(B13:B17)</f>
        <v>348000</v>
      </c>
      <c r="C19" s="1"/>
      <c r="D19" s="24"/>
      <c r="E19" s="2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ht="15.75" thickBot="1" x14ac:dyDescent="0.3">
      <c r="A20" s="6" t="s">
        <v>16</v>
      </c>
      <c r="B20" s="12">
        <f>B11*B12</f>
        <v>800000</v>
      </c>
      <c r="C20" s="1"/>
      <c r="D20" s="24"/>
      <c r="E20" s="2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5.75" thickBot="1" x14ac:dyDescent="0.3">
      <c r="A21" s="6" t="s">
        <v>18</v>
      </c>
      <c r="B21" s="12">
        <f>B20*5%</f>
        <v>40000</v>
      </c>
      <c r="C21" s="1"/>
      <c r="D21" s="24"/>
      <c r="E21" s="2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5.75" thickBot="1" x14ac:dyDescent="0.3">
      <c r="A22" s="9" t="s">
        <v>19</v>
      </c>
      <c r="B22" s="14">
        <f>B20-(B19+B21)</f>
        <v>412000</v>
      </c>
      <c r="C22" s="1"/>
      <c r="D22" s="24"/>
      <c r="E22" s="2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5.75" thickBot="1" x14ac:dyDescent="0.3">
      <c r="A23" s="1"/>
      <c r="B23" s="1"/>
      <c r="C23" s="1"/>
      <c r="D23" s="24"/>
      <c r="E23" s="2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5.75" thickBot="1" x14ac:dyDescent="0.3">
      <c r="A24" s="1"/>
      <c r="B24" s="1"/>
      <c r="C24" s="1"/>
      <c r="D24" s="24"/>
      <c r="E24" s="2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5.75" thickBot="1" x14ac:dyDescent="0.3">
      <c r="A25" s="1"/>
      <c r="B25" s="1"/>
      <c r="C25" s="1"/>
      <c r="D25" s="24"/>
      <c r="E25" s="2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5.75" thickBot="1" x14ac:dyDescent="0.3">
      <c r="A26" s="1"/>
      <c r="B26" s="1"/>
      <c r="C26" s="1"/>
      <c r="D26" s="24"/>
      <c r="E26" s="2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15.75" thickBot="1" x14ac:dyDescent="0.3">
      <c r="A27" s="1"/>
      <c r="B27" s="1"/>
      <c r="C27" s="1"/>
      <c r="D27" s="24"/>
      <c r="E27" s="2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5.75" thickBot="1" x14ac:dyDescent="0.3">
      <c r="A28" s="1"/>
      <c r="B28" s="1"/>
      <c r="C28" s="1"/>
      <c r="D28" s="24"/>
      <c r="E28" s="2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5.75" thickBot="1" x14ac:dyDescent="0.3">
      <c r="A29" s="1"/>
      <c r="B29" s="1"/>
      <c r="C29" s="1"/>
      <c r="D29" s="24"/>
      <c r="E29" s="2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5.75" thickBot="1" x14ac:dyDescent="0.3">
      <c r="A30" s="1"/>
      <c r="B30" s="1"/>
      <c r="C30" s="1"/>
      <c r="D30" s="24"/>
      <c r="E30" s="2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5.75" thickBot="1" x14ac:dyDescent="0.3">
      <c r="A31" s="1"/>
      <c r="B31" s="1"/>
      <c r="C31" s="1"/>
      <c r="D31" s="24"/>
      <c r="E31" s="2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6" ht="15.75" thickBot="1" x14ac:dyDescent="0.3">
      <c r="A32" s="1"/>
      <c r="B32" s="1"/>
      <c r="C32" s="1"/>
      <c r="D32" s="24"/>
      <c r="E32" s="2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6" ht="15.75" thickBot="1" x14ac:dyDescent="0.3">
      <c r="A33" s="1"/>
      <c r="B33" s="1"/>
      <c r="C33" s="1"/>
      <c r="D33" s="1"/>
      <c r="E33" s="27"/>
      <c r="F33" s="27"/>
      <c r="G33" s="27"/>
      <c r="H33" s="27"/>
      <c r="I33" s="27"/>
      <c r="J33" s="2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cenarios current="0" show="0">
    <scenario name="30" locked="1" count="1" user="LENOVO" comment="Created by LENOVO on 03-07-2025">
      <inputCells r="B11" val="30" numFmtId="164"/>
    </scenario>
  </scenarios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8B50-E49A-43EA-9BFB-38ED7B6FCB69}">
  <dimension ref="A1:AA1000"/>
  <sheetViews>
    <sheetView tabSelected="1" workbookViewId="0">
      <selection activeCell="M4" sqref="M4"/>
    </sheetView>
  </sheetViews>
  <sheetFormatPr defaultRowHeight="15" x14ac:dyDescent="0.25"/>
  <cols>
    <col min="1" max="1" width="23.28515625" customWidth="1"/>
    <col min="2" max="2" width="12.140625" bestFit="1" customWidth="1"/>
    <col min="3" max="3" width="10.85546875" customWidth="1"/>
    <col min="4" max="4" width="21" bestFit="1" customWidth="1"/>
    <col min="5" max="5" width="26.140625" bestFit="1" customWidth="1"/>
    <col min="6" max="6" width="9.28515625" customWidth="1"/>
    <col min="7" max="7" width="13" customWidth="1"/>
    <col min="8" max="8" width="14.28515625" customWidth="1"/>
    <col min="9" max="9" width="13.5703125" customWidth="1"/>
    <col min="12" max="12" width="15.140625" bestFit="1" customWidth="1"/>
    <col min="13" max="13" width="11.5703125" customWidth="1"/>
    <col min="14" max="14" width="11.7109375" customWidth="1"/>
    <col min="15" max="15" width="10.28515625" customWidth="1"/>
    <col min="16" max="16" width="13.28515625" customWidth="1"/>
    <col min="17" max="17" width="15" customWidth="1"/>
    <col min="19" max="19" width="14.140625" customWidth="1"/>
  </cols>
  <sheetData>
    <row r="1" spans="1:27" ht="79.5" thickBot="1" x14ac:dyDescent="0.3">
      <c r="A1" s="16" t="s">
        <v>20</v>
      </c>
      <c r="B1" s="17" t="s">
        <v>21</v>
      </c>
      <c r="C1" s="7"/>
      <c r="D1" s="17" t="s">
        <v>22</v>
      </c>
      <c r="E1" s="17" t="s">
        <v>23</v>
      </c>
      <c r="F1" s="1"/>
      <c r="G1" s="1"/>
      <c r="H1" s="1"/>
      <c r="I1" s="1"/>
      <c r="J1" s="1"/>
      <c r="K1" s="7"/>
      <c r="L1" s="17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thickBot="1" x14ac:dyDescent="0.3">
      <c r="A2" s="34" t="s">
        <v>25</v>
      </c>
      <c r="B2" s="35" t="s">
        <v>26</v>
      </c>
      <c r="C2" s="35" t="s">
        <v>27</v>
      </c>
      <c r="D2" s="35" t="s">
        <v>28</v>
      </c>
      <c r="E2" s="35" t="s">
        <v>29</v>
      </c>
      <c r="F2" s="35" t="s">
        <v>30</v>
      </c>
      <c r="G2" s="35" t="s">
        <v>117</v>
      </c>
      <c r="H2" s="35" t="s">
        <v>31</v>
      </c>
      <c r="I2" s="35" t="s">
        <v>32</v>
      </c>
      <c r="J2" s="35" t="s">
        <v>33</v>
      </c>
      <c r="K2" s="35" t="s">
        <v>34</v>
      </c>
      <c r="L2" s="35" t="s">
        <v>35</v>
      </c>
      <c r="M2" s="35" t="s">
        <v>36</v>
      </c>
      <c r="N2" s="35" t="s">
        <v>37</v>
      </c>
      <c r="O2" s="35" t="s">
        <v>38</v>
      </c>
      <c r="P2" s="35" t="s">
        <v>39</v>
      </c>
      <c r="Q2" s="35" t="s">
        <v>40</v>
      </c>
      <c r="R2" s="35" t="s">
        <v>41</v>
      </c>
      <c r="S2" s="36" t="s">
        <v>42</v>
      </c>
      <c r="T2" s="1"/>
      <c r="U2" s="1"/>
      <c r="V2" s="1"/>
      <c r="W2" s="1"/>
      <c r="X2" s="1"/>
      <c r="Y2" s="1"/>
      <c r="Z2" s="1"/>
      <c r="AA2" s="1"/>
    </row>
    <row r="3" spans="1:27" ht="15.75" thickBot="1" x14ac:dyDescent="0.3">
      <c r="A3" s="30" t="s">
        <v>43</v>
      </c>
      <c r="B3" s="19">
        <v>43458</v>
      </c>
      <c r="C3" s="19">
        <v>43459</v>
      </c>
      <c r="D3" s="18" t="s">
        <v>51</v>
      </c>
      <c r="E3" s="18" t="s">
        <v>76</v>
      </c>
      <c r="F3" s="18" t="s">
        <v>46</v>
      </c>
      <c r="G3" s="18" t="str">
        <f>UPPER(Table1[[#This Row],[Country]])</f>
        <v>GERMANY</v>
      </c>
      <c r="H3" s="18" t="s">
        <v>47</v>
      </c>
      <c r="I3" s="18" t="s">
        <v>48</v>
      </c>
      <c r="J3" s="20">
        <v>1834</v>
      </c>
      <c r="K3" s="20">
        <v>1716</v>
      </c>
      <c r="L3" s="20">
        <v>2</v>
      </c>
      <c r="M3" s="20">
        <v>5148</v>
      </c>
      <c r="N3" s="20">
        <v>5502</v>
      </c>
      <c r="O3" s="20">
        <v>0</v>
      </c>
      <c r="P3" s="20">
        <v>53</v>
      </c>
      <c r="Q3" s="20">
        <v>5555</v>
      </c>
      <c r="R3" s="20">
        <v>407</v>
      </c>
      <c r="S3" s="32" t="s">
        <v>49</v>
      </c>
      <c r="T3" s="1"/>
      <c r="U3" s="1"/>
      <c r="V3" s="1"/>
      <c r="W3" s="1"/>
      <c r="X3" s="1"/>
      <c r="Y3" s="1"/>
      <c r="Z3" s="1"/>
      <c r="AA3" s="1"/>
    </row>
    <row r="4" spans="1:27" ht="15.75" thickBot="1" x14ac:dyDescent="0.3">
      <c r="A4" s="31" t="s">
        <v>50</v>
      </c>
      <c r="B4" s="22">
        <v>43304</v>
      </c>
      <c r="C4" s="22">
        <v>43671</v>
      </c>
      <c r="D4" s="21" t="s">
        <v>62</v>
      </c>
      <c r="E4" s="21" t="s">
        <v>52</v>
      </c>
      <c r="F4" s="21" t="s">
        <v>53</v>
      </c>
      <c r="G4" s="21" t="str">
        <f>UPPER(Table1[[#This Row],[Country]])</f>
        <v>AUSTRALIA</v>
      </c>
      <c r="H4" s="21" t="s">
        <v>47</v>
      </c>
      <c r="I4" s="21" t="s">
        <v>54</v>
      </c>
      <c r="J4" s="23">
        <v>4798</v>
      </c>
      <c r="K4" s="23">
        <v>4448</v>
      </c>
      <c r="L4" s="23">
        <v>1</v>
      </c>
      <c r="M4" s="23">
        <v>26688</v>
      </c>
      <c r="N4" s="23">
        <v>28788</v>
      </c>
      <c r="O4" s="23">
        <v>0</v>
      </c>
      <c r="P4" s="23">
        <v>91</v>
      </c>
      <c r="Q4" s="23">
        <v>28879</v>
      </c>
      <c r="R4" s="23">
        <v>2191</v>
      </c>
      <c r="S4" s="33" t="s">
        <v>55</v>
      </c>
      <c r="T4" s="1"/>
      <c r="U4" s="1"/>
      <c r="V4" s="1"/>
      <c r="W4" s="1"/>
      <c r="X4" s="1"/>
      <c r="Y4" s="1"/>
      <c r="Z4" s="1"/>
      <c r="AA4" s="1"/>
    </row>
    <row r="5" spans="1:27" ht="15.75" thickBot="1" x14ac:dyDescent="0.3">
      <c r="A5" s="30" t="s">
        <v>56</v>
      </c>
      <c r="B5" s="19">
        <v>43397</v>
      </c>
      <c r="C5" s="19">
        <v>43399</v>
      </c>
      <c r="D5" s="18" t="s">
        <v>44</v>
      </c>
      <c r="E5" s="18" t="s">
        <v>57</v>
      </c>
      <c r="F5" s="18" t="s">
        <v>58</v>
      </c>
      <c r="G5" s="18" t="str">
        <f>UPPER(Table1[[#This Row],[Country]])</f>
        <v>INDIA</v>
      </c>
      <c r="H5" s="18" t="s">
        <v>59</v>
      </c>
      <c r="I5" s="18" t="s">
        <v>60</v>
      </c>
      <c r="J5" s="20">
        <v>2808</v>
      </c>
      <c r="K5" s="20">
        <v>2674</v>
      </c>
      <c r="L5" s="20">
        <v>6</v>
      </c>
      <c r="M5" s="20">
        <v>8022</v>
      </c>
      <c r="N5" s="20">
        <v>8424</v>
      </c>
      <c r="O5" s="20">
        <v>0.02</v>
      </c>
      <c r="P5" s="20">
        <v>47</v>
      </c>
      <c r="Q5" s="20">
        <v>8302.52</v>
      </c>
      <c r="R5" s="20">
        <v>280.52</v>
      </c>
      <c r="S5" s="32" t="s">
        <v>55</v>
      </c>
      <c r="T5" s="1"/>
      <c r="U5" s="1"/>
      <c r="V5" s="1"/>
      <c r="W5" s="1"/>
      <c r="X5" s="1"/>
      <c r="Y5" s="1"/>
      <c r="Z5" s="1"/>
      <c r="AA5" s="1"/>
    </row>
    <row r="6" spans="1:27" ht="15.75" thickBot="1" x14ac:dyDescent="0.3">
      <c r="A6" s="31" t="s">
        <v>61</v>
      </c>
      <c r="B6" s="22">
        <v>43147</v>
      </c>
      <c r="C6" s="22">
        <v>43148</v>
      </c>
      <c r="D6" s="21" t="s">
        <v>44</v>
      </c>
      <c r="E6" s="21" t="s">
        <v>113</v>
      </c>
      <c r="F6" s="21" t="s">
        <v>58</v>
      </c>
      <c r="G6" s="21" t="str">
        <f>UPPER(Table1[[#This Row],[Country]])</f>
        <v>INDIA</v>
      </c>
      <c r="H6" s="21" t="s">
        <v>47</v>
      </c>
      <c r="I6" s="21" t="s">
        <v>64</v>
      </c>
      <c r="J6" s="23">
        <v>1816</v>
      </c>
      <c r="K6" s="23">
        <v>1699</v>
      </c>
      <c r="L6" s="23">
        <v>8</v>
      </c>
      <c r="M6" s="23">
        <v>3398</v>
      </c>
      <c r="N6" s="23">
        <v>3632</v>
      </c>
      <c r="O6" s="23">
        <v>0.02</v>
      </c>
      <c r="P6" s="23">
        <v>73</v>
      </c>
      <c r="Q6" s="23">
        <v>3632.36</v>
      </c>
      <c r="R6" s="23">
        <v>234.36</v>
      </c>
      <c r="S6" s="33" t="s">
        <v>55</v>
      </c>
      <c r="T6" s="1"/>
      <c r="U6" s="1"/>
      <c r="V6" s="1"/>
      <c r="W6" s="1"/>
      <c r="X6" s="1"/>
      <c r="Y6" s="1"/>
      <c r="Z6" s="1"/>
      <c r="AA6" s="1"/>
    </row>
    <row r="7" spans="1:27" ht="15.75" thickBot="1" x14ac:dyDescent="0.3">
      <c r="A7" s="30" t="s">
        <v>65</v>
      </c>
      <c r="B7" s="19">
        <v>43369</v>
      </c>
      <c r="C7" s="19">
        <v>43371</v>
      </c>
      <c r="D7" s="18"/>
      <c r="E7" s="18"/>
      <c r="F7" s="18" t="s">
        <v>58</v>
      </c>
      <c r="G7" s="18" t="str">
        <f>UPPER(Table1[[#This Row],[Country]])</f>
        <v>INDIA</v>
      </c>
      <c r="H7" s="18" t="s">
        <v>66</v>
      </c>
      <c r="I7" s="18" t="s">
        <v>67</v>
      </c>
      <c r="J7" s="20">
        <v>1668</v>
      </c>
      <c r="K7" s="20">
        <v>1636</v>
      </c>
      <c r="L7" s="20">
        <v>10</v>
      </c>
      <c r="M7" s="20">
        <v>6544</v>
      </c>
      <c r="N7" s="20">
        <v>6672</v>
      </c>
      <c r="O7" s="20">
        <v>0.02</v>
      </c>
      <c r="P7" s="20">
        <v>66</v>
      </c>
      <c r="Q7" s="20">
        <v>6604.56</v>
      </c>
      <c r="R7" s="20">
        <v>60.56</v>
      </c>
      <c r="S7" s="32" t="s">
        <v>55</v>
      </c>
      <c r="T7" s="1"/>
      <c r="U7" s="1"/>
      <c r="V7" s="1"/>
      <c r="W7" s="1"/>
      <c r="X7" s="1"/>
      <c r="Y7" s="1"/>
      <c r="Z7" s="1"/>
      <c r="AA7" s="1"/>
    </row>
    <row r="8" spans="1:27" ht="15.75" thickBot="1" x14ac:dyDescent="0.3">
      <c r="A8" s="31" t="s">
        <v>68</v>
      </c>
      <c r="B8" s="22">
        <v>43295</v>
      </c>
      <c r="C8" s="22">
        <v>43296</v>
      </c>
      <c r="D8" s="21"/>
      <c r="E8" s="21"/>
      <c r="F8" s="21" t="s">
        <v>58</v>
      </c>
      <c r="G8" s="21" t="str">
        <f>UPPER(Table1[[#This Row],[Country]])</f>
        <v>INDIA</v>
      </c>
      <c r="H8" s="21" t="s">
        <v>70</v>
      </c>
      <c r="I8" s="21" t="s">
        <v>71</v>
      </c>
      <c r="J8" s="23">
        <v>97</v>
      </c>
      <c r="K8" s="23">
        <v>92</v>
      </c>
      <c r="L8" s="23">
        <v>5</v>
      </c>
      <c r="M8" s="23">
        <v>552</v>
      </c>
      <c r="N8" s="23">
        <v>582</v>
      </c>
      <c r="O8" s="23">
        <v>0.01</v>
      </c>
      <c r="P8" s="23">
        <v>10</v>
      </c>
      <c r="Q8" s="23">
        <v>586.17999999999995</v>
      </c>
      <c r="R8" s="23">
        <v>34.18</v>
      </c>
      <c r="S8" s="33" t="s">
        <v>55</v>
      </c>
      <c r="T8" s="1"/>
      <c r="U8" s="1"/>
      <c r="V8" s="1"/>
      <c r="W8" s="1"/>
      <c r="X8" s="1"/>
      <c r="Y8" s="1"/>
      <c r="Z8" s="1"/>
      <c r="AA8" s="1"/>
    </row>
    <row r="9" spans="1:27" ht="15.75" thickBot="1" x14ac:dyDescent="0.3">
      <c r="A9" s="30" t="s">
        <v>72</v>
      </c>
      <c r="B9" s="19">
        <v>43132</v>
      </c>
      <c r="C9" s="19">
        <v>43132</v>
      </c>
      <c r="D9" s="18"/>
      <c r="E9" s="18"/>
      <c r="F9" s="18" t="s">
        <v>46</v>
      </c>
      <c r="G9" s="18" t="str">
        <f>UPPER(Table1[[#This Row],[Country]])</f>
        <v>GERMANY</v>
      </c>
      <c r="H9" s="18" t="s">
        <v>59</v>
      </c>
      <c r="I9" s="18" t="s">
        <v>74</v>
      </c>
      <c r="J9" s="20">
        <v>2790</v>
      </c>
      <c r="K9" s="20">
        <v>2557</v>
      </c>
      <c r="L9" s="20">
        <v>111</v>
      </c>
      <c r="M9" s="20">
        <v>5114</v>
      </c>
      <c r="N9" s="20">
        <v>5580</v>
      </c>
      <c r="O9" s="20">
        <v>0.01</v>
      </c>
      <c r="P9" s="20">
        <v>98</v>
      </c>
      <c r="Q9" s="20">
        <v>5622.2</v>
      </c>
      <c r="R9" s="20">
        <v>508.2</v>
      </c>
      <c r="S9" s="32" t="s">
        <v>55</v>
      </c>
      <c r="T9" s="1"/>
      <c r="U9" s="1"/>
      <c r="V9" s="1"/>
      <c r="W9" s="1"/>
      <c r="X9" s="1"/>
      <c r="Y9" s="1"/>
      <c r="Z9" s="1"/>
      <c r="AA9" s="1"/>
    </row>
    <row r="10" spans="1:27" ht="15.75" thickBot="1" x14ac:dyDescent="0.3">
      <c r="A10" s="31" t="s">
        <v>75</v>
      </c>
      <c r="B10" s="22">
        <v>43256</v>
      </c>
      <c r="C10" s="22">
        <v>43258</v>
      </c>
      <c r="D10" s="21"/>
      <c r="E10" s="21"/>
      <c r="F10" s="21" t="s">
        <v>53</v>
      </c>
      <c r="G10" s="21" t="str">
        <f>UPPER(Table1[[#This Row],[Country]])</f>
        <v>AUSTRALIA</v>
      </c>
      <c r="H10" s="21" t="s">
        <v>59</v>
      </c>
      <c r="I10" s="21" t="s">
        <v>77</v>
      </c>
      <c r="J10" s="23">
        <v>138</v>
      </c>
      <c r="K10" s="23">
        <v>128</v>
      </c>
      <c r="L10" s="23">
        <v>25</v>
      </c>
      <c r="M10" s="23">
        <v>384</v>
      </c>
      <c r="N10" s="23">
        <v>414</v>
      </c>
      <c r="O10" s="23">
        <v>0.02</v>
      </c>
      <c r="P10" s="23">
        <v>30</v>
      </c>
      <c r="Q10" s="23">
        <v>435.72</v>
      </c>
      <c r="R10" s="23">
        <v>51.72</v>
      </c>
      <c r="S10" s="33" t="s">
        <v>55</v>
      </c>
      <c r="T10" s="1"/>
      <c r="U10" s="1"/>
      <c r="V10" s="1"/>
      <c r="W10" s="1"/>
      <c r="X10" s="1"/>
      <c r="Y10" s="1"/>
      <c r="Z10" s="1"/>
      <c r="AA10" s="1"/>
    </row>
    <row r="11" spans="1:27" ht="15.75" thickBot="1" x14ac:dyDescent="0.3">
      <c r="A11" s="30" t="s">
        <v>78</v>
      </c>
      <c r="B11" s="19">
        <v>43315</v>
      </c>
      <c r="C11" s="19">
        <v>43315</v>
      </c>
      <c r="D11" s="18"/>
      <c r="E11" s="18"/>
      <c r="F11" s="18" t="s">
        <v>80</v>
      </c>
      <c r="G11" s="18" t="str">
        <f>UPPER(Table1[[#This Row],[Country]])</f>
        <v>CHINA</v>
      </c>
      <c r="H11" s="18" t="s">
        <v>66</v>
      </c>
      <c r="I11" s="18" t="s">
        <v>81</v>
      </c>
      <c r="J11" s="20">
        <v>162</v>
      </c>
      <c r="K11" s="20">
        <v>148</v>
      </c>
      <c r="L11" s="20">
        <v>15</v>
      </c>
      <c r="M11" s="20">
        <v>444</v>
      </c>
      <c r="N11" s="20">
        <v>486</v>
      </c>
      <c r="O11" s="20">
        <v>0.01</v>
      </c>
      <c r="P11" s="20">
        <v>30</v>
      </c>
      <c r="Q11" s="20">
        <v>511.14</v>
      </c>
      <c r="R11" s="20">
        <v>67.14</v>
      </c>
      <c r="S11" s="32" t="s">
        <v>55</v>
      </c>
      <c r="T11" s="1"/>
      <c r="U11" s="1"/>
      <c r="V11" s="1"/>
      <c r="W11" s="1"/>
      <c r="X11" s="1"/>
      <c r="Y11" s="1"/>
      <c r="Z11" s="1"/>
      <c r="AA11" s="1"/>
    </row>
    <row r="12" spans="1:27" ht="15.75" thickBot="1" x14ac:dyDescent="0.3">
      <c r="A12" s="31" t="s">
        <v>82</v>
      </c>
      <c r="B12" s="22">
        <v>43231</v>
      </c>
      <c r="C12" s="22">
        <v>43264</v>
      </c>
      <c r="D12" s="21" t="s">
        <v>51</v>
      </c>
      <c r="E12" s="21"/>
      <c r="F12" s="21" t="s">
        <v>53</v>
      </c>
      <c r="G12" s="21" t="str">
        <f>UPPER(Table1[[#This Row],[Country]])</f>
        <v>AUSTRALIA</v>
      </c>
      <c r="H12" s="21" t="s">
        <v>66</v>
      </c>
      <c r="I12" s="21" t="s">
        <v>83</v>
      </c>
      <c r="J12" s="23">
        <v>1637</v>
      </c>
      <c r="K12" s="23">
        <v>1591</v>
      </c>
      <c r="L12" s="23">
        <v>123</v>
      </c>
      <c r="M12" s="23">
        <v>1591</v>
      </c>
      <c r="N12" s="23">
        <v>1637</v>
      </c>
      <c r="O12" s="23">
        <v>0</v>
      </c>
      <c r="P12" s="23">
        <v>57</v>
      </c>
      <c r="Q12" s="23">
        <v>1694</v>
      </c>
      <c r="R12" s="23">
        <v>103</v>
      </c>
      <c r="S12" s="33" t="s">
        <v>84</v>
      </c>
      <c r="T12" s="1"/>
      <c r="U12" s="1"/>
      <c r="V12" s="1"/>
      <c r="W12" s="1"/>
      <c r="X12" s="1"/>
      <c r="Y12" s="1"/>
      <c r="Z12" s="1"/>
      <c r="AA12" s="1"/>
    </row>
    <row r="13" spans="1:27" ht="15.75" thickBot="1" x14ac:dyDescent="0.3">
      <c r="A13" s="30" t="s">
        <v>85</v>
      </c>
      <c r="B13" s="19">
        <v>43280</v>
      </c>
      <c r="C13" s="19">
        <v>43280</v>
      </c>
      <c r="D13" s="18"/>
      <c r="E13" s="18"/>
      <c r="F13" s="18" t="s">
        <v>53</v>
      </c>
      <c r="G13" s="18" t="str">
        <f>UPPER(Table1[[#This Row],[Country]])</f>
        <v>AUSTRALIA</v>
      </c>
      <c r="H13" s="18" t="s">
        <v>66</v>
      </c>
      <c r="I13" s="18" t="s">
        <v>87</v>
      </c>
      <c r="J13" s="20">
        <v>1364</v>
      </c>
      <c r="K13" s="20">
        <v>1274</v>
      </c>
      <c r="L13" s="20">
        <v>11</v>
      </c>
      <c r="M13" s="20">
        <v>2548</v>
      </c>
      <c r="N13" s="20">
        <v>2728</v>
      </c>
      <c r="O13" s="20">
        <v>0.01</v>
      </c>
      <c r="P13" s="20">
        <v>56</v>
      </c>
      <c r="Q13" s="20">
        <v>2756.72</v>
      </c>
      <c r="R13" s="20">
        <v>208.72</v>
      </c>
      <c r="S13" s="32" t="s">
        <v>55</v>
      </c>
      <c r="T13" s="1"/>
      <c r="U13" s="1"/>
      <c r="V13" s="1"/>
      <c r="W13" s="1"/>
      <c r="X13" s="1"/>
      <c r="Y13" s="1"/>
      <c r="Z13" s="1"/>
      <c r="AA13" s="1"/>
    </row>
    <row r="14" spans="1:27" ht="15.75" thickBot="1" x14ac:dyDescent="0.3">
      <c r="A14" s="31" t="s">
        <v>88</v>
      </c>
      <c r="B14" s="22">
        <v>43173</v>
      </c>
      <c r="C14" s="22">
        <v>43175</v>
      </c>
      <c r="D14" s="21" t="s">
        <v>51</v>
      </c>
      <c r="E14" s="21" t="s">
        <v>76</v>
      </c>
      <c r="F14" s="21" t="s">
        <v>58</v>
      </c>
      <c r="G14" s="21" t="str">
        <f>UPPER(Table1[[#This Row],[Country]])</f>
        <v>INDIA</v>
      </c>
      <c r="H14" s="21" t="s">
        <v>89</v>
      </c>
      <c r="I14" s="21" t="s">
        <v>90</v>
      </c>
      <c r="J14" s="23">
        <v>169</v>
      </c>
      <c r="K14" s="23">
        <v>160</v>
      </c>
      <c r="L14" s="23">
        <v>12</v>
      </c>
      <c r="M14" s="23">
        <v>320</v>
      </c>
      <c r="N14" s="23">
        <v>338</v>
      </c>
      <c r="O14" s="23">
        <v>0.01</v>
      </c>
      <c r="P14" s="23">
        <v>30</v>
      </c>
      <c r="Q14" s="23">
        <v>364.62</v>
      </c>
      <c r="R14" s="23">
        <v>44.62</v>
      </c>
      <c r="S14" s="33" t="s">
        <v>91</v>
      </c>
      <c r="T14" s="1"/>
      <c r="U14" s="1"/>
      <c r="V14" s="1"/>
      <c r="W14" s="1"/>
      <c r="X14" s="1"/>
      <c r="Y14" s="1"/>
      <c r="Z14" s="1"/>
      <c r="AA14" s="1"/>
    </row>
    <row r="15" spans="1:27" ht="15.75" thickBot="1" x14ac:dyDescent="0.3">
      <c r="A15" s="30" t="s">
        <v>92</v>
      </c>
      <c r="B15" s="19">
        <v>43429</v>
      </c>
      <c r="C15" s="19">
        <v>43431</v>
      </c>
      <c r="D15" s="18"/>
      <c r="E15" s="18"/>
      <c r="F15" s="18" t="s">
        <v>53</v>
      </c>
      <c r="G15" s="18" t="str">
        <f>UPPER(Table1[[#This Row],[Country]])</f>
        <v>AUSTRALIA</v>
      </c>
      <c r="H15" s="18" t="s">
        <v>59</v>
      </c>
      <c r="I15" s="18" t="s">
        <v>93</v>
      </c>
      <c r="J15" s="20">
        <v>9135</v>
      </c>
      <c r="K15" s="20">
        <v>8143</v>
      </c>
      <c r="L15" s="20">
        <v>15</v>
      </c>
      <c r="M15" s="20">
        <v>32572</v>
      </c>
      <c r="N15" s="20">
        <v>36540</v>
      </c>
      <c r="O15" s="20">
        <v>0</v>
      </c>
      <c r="P15" s="20">
        <v>66</v>
      </c>
      <c r="Q15" s="20">
        <v>36606</v>
      </c>
      <c r="R15" s="20">
        <v>4034</v>
      </c>
      <c r="S15" s="32" t="s">
        <v>84</v>
      </c>
      <c r="T15" s="1"/>
      <c r="U15" s="1"/>
      <c r="V15" s="1"/>
      <c r="W15" s="1"/>
      <c r="X15" s="1"/>
      <c r="Y15" s="1"/>
      <c r="Z15" s="1"/>
      <c r="AA15" s="1"/>
    </row>
    <row r="16" spans="1:27" ht="15.75" thickBot="1" x14ac:dyDescent="0.3">
      <c r="A16" s="31" t="s">
        <v>94</v>
      </c>
      <c r="B16" s="22">
        <v>43435</v>
      </c>
      <c r="C16" s="22">
        <v>43436</v>
      </c>
      <c r="D16" s="21"/>
      <c r="E16" s="21"/>
      <c r="F16" s="21" t="s">
        <v>46</v>
      </c>
      <c r="G16" s="21" t="str">
        <f>UPPER(Table1[[#This Row],[Country]])</f>
        <v>GERMANY</v>
      </c>
      <c r="H16" s="21" t="s">
        <v>59</v>
      </c>
      <c r="I16" s="21" t="s">
        <v>96</v>
      </c>
      <c r="J16" s="23">
        <v>693</v>
      </c>
      <c r="K16" s="23">
        <v>667</v>
      </c>
      <c r="L16" s="23">
        <v>14</v>
      </c>
      <c r="M16" s="23">
        <v>4002</v>
      </c>
      <c r="N16" s="23">
        <v>4158</v>
      </c>
      <c r="O16" s="23">
        <v>0.01</v>
      </c>
      <c r="P16" s="23">
        <v>38</v>
      </c>
      <c r="Q16" s="23">
        <v>4154.42</v>
      </c>
      <c r="R16" s="23">
        <v>152.41999999999999</v>
      </c>
      <c r="S16" s="33" t="s">
        <v>55</v>
      </c>
      <c r="T16" s="1"/>
      <c r="U16" s="1"/>
      <c r="V16" s="1"/>
      <c r="W16" s="1"/>
      <c r="X16" s="1"/>
      <c r="Y16" s="1"/>
      <c r="Z16" s="1"/>
      <c r="AA16" s="1"/>
    </row>
    <row r="17" spans="1:27" ht="15.75" thickBot="1" x14ac:dyDescent="0.3">
      <c r="A17" s="30" t="s">
        <v>97</v>
      </c>
      <c r="B17" s="19">
        <v>43266</v>
      </c>
      <c r="C17" s="19">
        <v>43266</v>
      </c>
      <c r="D17" s="18"/>
      <c r="E17" s="18"/>
      <c r="F17" s="18" t="s">
        <v>58</v>
      </c>
      <c r="G17" s="18" t="str">
        <f>UPPER(Table1[[#This Row],[Country]])</f>
        <v>INDIA</v>
      </c>
      <c r="H17" s="18" t="s">
        <v>59</v>
      </c>
      <c r="I17" s="18" t="s">
        <v>99</v>
      </c>
      <c r="J17" s="20">
        <v>142</v>
      </c>
      <c r="K17" s="20">
        <v>134</v>
      </c>
      <c r="L17" s="20">
        <v>25</v>
      </c>
      <c r="M17" s="20">
        <v>536</v>
      </c>
      <c r="N17" s="20">
        <v>568</v>
      </c>
      <c r="O17" s="20">
        <v>0.01</v>
      </c>
      <c r="P17" s="20">
        <v>30</v>
      </c>
      <c r="Q17" s="20">
        <v>592.32000000000005</v>
      </c>
      <c r="R17" s="20">
        <v>56.32</v>
      </c>
      <c r="S17" s="32" t="s">
        <v>91</v>
      </c>
      <c r="T17" s="1"/>
      <c r="U17" s="1"/>
      <c r="V17" s="1"/>
      <c r="W17" s="1"/>
      <c r="X17" s="1"/>
      <c r="Y17" s="1"/>
      <c r="Z17" s="1"/>
      <c r="AA17" s="1"/>
    </row>
    <row r="18" spans="1:27" ht="15.75" thickBot="1" x14ac:dyDescent="0.3">
      <c r="A18" s="31" t="s">
        <v>100</v>
      </c>
      <c r="B18" s="22">
        <v>43325</v>
      </c>
      <c r="C18" s="22">
        <v>43327</v>
      </c>
      <c r="D18" s="21"/>
      <c r="E18" s="21"/>
      <c r="F18" s="21" t="s">
        <v>80</v>
      </c>
      <c r="G18" s="21" t="str">
        <f>UPPER(Table1[[#This Row],[Country]])</f>
        <v>CHINA</v>
      </c>
      <c r="H18" s="21" t="s">
        <v>59</v>
      </c>
      <c r="I18" s="21" t="s">
        <v>101</v>
      </c>
      <c r="J18" s="23">
        <v>1798</v>
      </c>
      <c r="K18" s="23">
        <v>1666</v>
      </c>
      <c r="L18" s="23">
        <v>22</v>
      </c>
      <c r="M18" s="23">
        <v>3332</v>
      </c>
      <c r="N18" s="23">
        <v>3596</v>
      </c>
      <c r="O18" s="23">
        <v>0</v>
      </c>
      <c r="P18" s="23">
        <v>26</v>
      </c>
      <c r="Q18" s="23">
        <v>3622</v>
      </c>
      <c r="R18" s="23">
        <v>290</v>
      </c>
      <c r="S18" s="33" t="s">
        <v>84</v>
      </c>
      <c r="T18" s="1"/>
      <c r="U18" s="1"/>
      <c r="V18" s="1"/>
      <c r="W18" s="1"/>
      <c r="X18" s="1"/>
      <c r="Y18" s="1"/>
      <c r="Z18" s="1"/>
      <c r="AA18" s="1"/>
    </row>
    <row r="19" spans="1:27" ht="15.75" thickBot="1" x14ac:dyDescent="0.3">
      <c r="A19" s="30" t="s">
        <v>102</v>
      </c>
      <c r="B19" s="19">
        <v>43168</v>
      </c>
      <c r="C19" s="19">
        <v>43169</v>
      </c>
      <c r="D19" s="18"/>
      <c r="E19" s="18"/>
      <c r="F19" s="18" t="s">
        <v>53</v>
      </c>
      <c r="G19" s="18" t="str">
        <f>UPPER(Table1[[#This Row],[Country]])</f>
        <v>AUSTRALIA</v>
      </c>
      <c r="H19" s="18" t="s">
        <v>70</v>
      </c>
      <c r="I19" s="18" t="s">
        <v>103</v>
      </c>
      <c r="J19" s="20">
        <v>1911</v>
      </c>
      <c r="K19" s="20">
        <v>1785</v>
      </c>
      <c r="L19" s="20">
        <v>1</v>
      </c>
      <c r="M19" s="20">
        <v>17850</v>
      </c>
      <c r="N19" s="20">
        <v>19110</v>
      </c>
      <c r="O19" s="20">
        <v>0.02</v>
      </c>
      <c r="P19" s="20">
        <v>54</v>
      </c>
      <c r="Q19" s="20">
        <v>18781.8</v>
      </c>
      <c r="R19" s="20">
        <v>931.8</v>
      </c>
      <c r="S19" s="32" t="s">
        <v>55</v>
      </c>
      <c r="T19" s="1"/>
      <c r="U19" s="1"/>
      <c r="V19" s="1"/>
      <c r="W19" s="1"/>
      <c r="X19" s="1"/>
      <c r="Y19" s="1"/>
      <c r="Z19" s="1"/>
      <c r="AA19" s="1"/>
    </row>
    <row r="20" spans="1:27" ht="15.75" thickBot="1" x14ac:dyDescent="0.3">
      <c r="A20" s="31" t="s">
        <v>104</v>
      </c>
      <c r="B20" s="22">
        <v>43404</v>
      </c>
      <c r="C20" s="22">
        <v>43405</v>
      </c>
      <c r="D20" s="21"/>
      <c r="E20" s="21"/>
      <c r="F20" s="21" t="s">
        <v>80</v>
      </c>
      <c r="G20" s="21" t="str">
        <f>UPPER(Table1[[#This Row],[Country]])</f>
        <v>CHINA</v>
      </c>
      <c r="H20" s="21" t="s">
        <v>59</v>
      </c>
      <c r="I20" s="21" t="s">
        <v>105</v>
      </c>
      <c r="J20" s="23">
        <v>8617</v>
      </c>
      <c r="K20" s="23">
        <v>7900</v>
      </c>
      <c r="L20" s="23">
        <v>3</v>
      </c>
      <c r="M20" s="23">
        <v>47400</v>
      </c>
      <c r="N20" s="23">
        <v>51702</v>
      </c>
      <c r="O20" s="23">
        <v>0</v>
      </c>
      <c r="P20" s="23">
        <v>40</v>
      </c>
      <c r="Q20" s="23">
        <v>51742</v>
      </c>
      <c r="R20" s="23">
        <v>4342</v>
      </c>
      <c r="S20" s="33" t="s">
        <v>55</v>
      </c>
      <c r="T20" s="1"/>
      <c r="U20" s="1"/>
      <c r="V20" s="1"/>
      <c r="W20" s="1"/>
      <c r="X20" s="1"/>
      <c r="Y20" s="1"/>
      <c r="Z20" s="1"/>
      <c r="AA20" s="1"/>
    </row>
    <row r="21" spans="1:27" ht="15.75" thickBot="1" x14ac:dyDescent="0.3">
      <c r="A21" s="37" t="s">
        <v>106</v>
      </c>
      <c r="B21" s="38">
        <v>43180</v>
      </c>
      <c r="C21" s="38">
        <v>43180</v>
      </c>
      <c r="D21" s="39"/>
      <c r="E21" s="39"/>
      <c r="F21" s="18" t="s">
        <v>53</v>
      </c>
      <c r="G21" s="39" t="str">
        <f>UPPER(Table1[[#This Row],[Country]])</f>
        <v>AUSTRALIA</v>
      </c>
      <c r="H21" s="39" t="s">
        <v>107</v>
      </c>
      <c r="I21" s="39" t="s">
        <v>108</v>
      </c>
      <c r="J21" s="40">
        <v>1621</v>
      </c>
      <c r="K21" s="40">
        <v>1545</v>
      </c>
      <c r="L21" s="40">
        <v>12</v>
      </c>
      <c r="M21" s="40">
        <v>1545</v>
      </c>
      <c r="N21" s="40">
        <v>1621</v>
      </c>
      <c r="O21" s="40">
        <v>0.02</v>
      </c>
      <c r="P21" s="40">
        <v>78</v>
      </c>
      <c r="Q21" s="40">
        <v>1666.58</v>
      </c>
      <c r="R21" s="40">
        <v>121.58</v>
      </c>
      <c r="S21" s="41" t="s">
        <v>84</v>
      </c>
      <c r="T21" s="1"/>
      <c r="U21" s="1"/>
      <c r="V21" s="1"/>
      <c r="W21" s="1"/>
      <c r="X21" s="1"/>
      <c r="Y21" s="1"/>
      <c r="Z21" s="1"/>
      <c r="AA21" s="1"/>
    </row>
    <row r="22" spans="1:27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thickBot="1" x14ac:dyDescent="0.3">
      <c r="A24" s="1" t="b">
        <f>AND(LEFT(A3,2)=LEFT(F3,2),MID(A3,3,1)="-",YEAR(B3)=VALUE(MID(A3,4,4)),MID(A3,8,1)="-",ISNUMBER(VALUE(RIGHT(A3,4))))</f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T1000" s="1"/>
      <c r="U1000" s="1"/>
      <c r="V1000" s="1"/>
      <c r="W1000" s="1"/>
      <c r="X1000" s="1"/>
      <c r="Y1000" s="1"/>
      <c r="Z1000" s="1"/>
      <c r="AA1000" s="1"/>
    </row>
  </sheetData>
  <dataValidations count="4">
    <dataValidation type="whole" operator="greaterThan" allowBlank="1" showInputMessage="1" showErrorMessage="1" sqref="L3:L21" xr:uid="{4A404C07-B68D-41C9-B164-E5B71528BADF}">
      <formula1>0</formula1>
    </dataValidation>
    <dataValidation type="date" allowBlank="1" showInputMessage="1" showErrorMessage="1" sqref="B3:B21" xr:uid="{198DC28F-9055-43BB-A68E-D2EF74F4D403}">
      <formula1>43101</formula1>
      <formula2>43466</formula2>
    </dataValidation>
    <dataValidation type="list" allowBlank="1" showInputMessage="1" showErrorMessage="1" sqref="E3:E21" xr:uid="{4B5EFC01-DA88-4EA7-B5BF-5387B6793FBC}">
      <formula1>INDIRECT($D3)</formula1>
    </dataValidation>
    <dataValidation type="custom" allowBlank="1" showInputMessage="1" showErrorMessage="1" sqref="A3:A21" xr:uid="{4E2B176C-4D48-43F9-95E9-A4A5DFBC205E}">
      <formula1>AND(LEFT(A3,2)=LEFT(F3,2),MID(A3,3,1)="-",YEAR(B3)=VALUE(MID(A3,4,4)),MID(A3,8,1)="-",ISNUMBER(VALUE(RIGHT(A3,4))))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86AE89-D35F-4699-A7B1-26A32E46D548}">
          <x14:formula1>
            <xm:f>Sheet3!$A$2:$A$4</xm:f>
          </x14:formula1>
          <xm:sqref>D3:D21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E233-29F3-4FC3-8950-CE94D56E6564}">
  <dimension ref="A1:Z1000"/>
  <sheetViews>
    <sheetView topLeftCell="A2" workbookViewId="0">
      <selection activeCell="H19" sqref="H19"/>
    </sheetView>
  </sheetViews>
  <sheetFormatPr defaultRowHeight="15" x14ac:dyDescent="0.25"/>
  <cols>
    <col min="1" max="1" width="13.5703125" bestFit="1" customWidth="1"/>
    <col min="3" max="3" width="11.42578125" bestFit="1" customWidth="1"/>
    <col min="4" max="4" width="13.5703125" bestFit="1" customWidth="1"/>
    <col min="5" max="5" width="10.85546875" bestFit="1" customWidth="1"/>
    <col min="8" max="8" width="12.5703125" customWidth="1"/>
    <col min="9" max="9" width="15.28515625" customWidth="1"/>
    <col min="15" max="15" width="9.85546875" bestFit="1" customWidth="1"/>
  </cols>
  <sheetData>
    <row r="1" spans="1:26" ht="15.75" thickBot="1" x14ac:dyDescent="0.3">
      <c r="A1" s="44" t="s">
        <v>109</v>
      </c>
      <c r="B1" s="28"/>
      <c r="C1" s="42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9" t="s">
        <v>62</v>
      </c>
      <c r="B2" s="28"/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29" t="s">
        <v>51</v>
      </c>
      <c r="B3" s="43"/>
      <c r="C3" s="44" t="s">
        <v>62</v>
      </c>
      <c r="D3" s="44" t="s">
        <v>51</v>
      </c>
      <c r="E3" s="44" t="s">
        <v>44</v>
      </c>
      <c r="F3" s="2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29" t="s">
        <v>44</v>
      </c>
      <c r="B4" s="43"/>
      <c r="C4" s="29" t="s">
        <v>86</v>
      </c>
      <c r="D4" s="29" t="s">
        <v>111</v>
      </c>
      <c r="E4" s="29" t="s">
        <v>45</v>
      </c>
      <c r="F4" s="28"/>
      <c r="G4" s="1"/>
      <c r="H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27"/>
      <c r="B5" s="24"/>
      <c r="C5" s="29" t="s">
        <v>52</v>
      </c>
      <c r="D5" s="29" t="s">
        <v>69</v>
      </c>
      <c r="E5" s="29" t="s">
        <v>57</v>
      </c>
      <c r="F5" s="28"/>
      <c r="G5" s="1"/>
      <c r="H5" s="21"/>
      <c r="I5" s="1"/>
      <c r="J5" s="1"/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24"/>
      <c r="C6" s="29" t="s">
        <v>63</v>
      </c>
      <c r="D6" s="29" t="s">
        <v>112</v>
      </c>
      <c r="E6" s="29" t="s">
        <v>113</v>
      </c>
      <c r="F6" s="28"/>
      <c r="G6" s="1"/>
      <c r="H6" s="18"/>
      <c r="I6" s="1"/>
      <c r="J6" s="1"/>
      <c r="K6" s="21"/>
      <c r="L6" s="1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24"/>
      <c r="C7" s="29" t="s">
        <v>73</v>
      </c>
      <c r="D7" s="29" t="s">
        <v>76</v>
      </c>
      <c r="E7" s="29" t="s">
        <v>114</v>
      </c>
      <c r="F7" s="28"/>
      <c r="G7" s="1"/>
      <c r="H7" s="18"/>
      <c r="I7" s="1"/>
      <c r="J7" s="1"/>
      <c r="K7" s="18"/>
      <c r="L7" s="1"/>
      <c r="M7" s="2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24"/>
      <c r="C8" s="29"/>
      <c r="D8" s="29" t="s">
        <v>79</v>
      </c>
      <c r="E8" s="29"/>
      <c r="F8" s="28"/>
      <c r="G8" s="1"/>
      <c r="H8" s="18"/>
      <c r="I8" s="1"/>
      <c r="J8" s="1"/>
      <c r="K8" s="21"/>
      <c r="L8" s="1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24"/>
      <c r="C9" s="29"/>
      <c r="D9" s="29" t="s">
        <v>98</v>
      </c>
      <c r="E9" s="29"/>
      <c r="F9" s="28"/>
      <c r="G9" s="1"/>
      <c r="I9" s="1"/>
      <c r="J9" s="1"/>
      <c r="K9" s="18"/>
      <c r="L9" s="1"/>
      <c r="M9" s="2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24"/>
      <c r="C10" s="29"/>
      <c r="D10" s="29" t="s">
        <v>95</v>
      </c>
      <c r="E10" s="29"/>
      <c r="F10" s="28"/>
      <c r="G10" s="1"/>
      <c r="I10" s="1"/>
      <c r="J10" s="1"/>
      <c r="K10" s="21"/>
      <c r="L10" s="1"/>
      <c r="M10" s="1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24"/>
      <c r="C11" s="29"/>
      <c r="D11" s="29" t="s">
        <v>115</v>
      </c>
      <c r="E11" s="29"/>
      <c r="F11" s="28"/>
      <c r="G11" s="1"/>
      <c r="I11" s="1"/>
      <c r="J11" s="1"/>
      <c r="K11" s="18"/>
      <c r="L11" s="1"/>
      <c r="M11" s="2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24"/>
      <c r="C12" s="29"/>
      <c r="D12" s="29" t="s">
        <v>116</v>
      </c>
      <c r="E12" s="29"/>
      <c r="F12" s="28"/>
      <c r="G12" s="1"/>
      <c r="I12" s="1"/>
      <c r="J12" s="1"/>
      <c r="K12" s="21"/>
      <c r="L12" s="1"/>
      <c r="M12" s="1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27"/>
      <c r="D13" s="27"/>
      <c r="E13" s="27"/>
      <c r="F13" s="1"/>
      <c r="G13" s="1"/>
      <c r="I13" s="1"/>
      <c r="J13" s="1"/>
      <c r="K13" s="18"/>
      <c r="L13" s="1"/>
      <c r="M13" s="2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 t="str" cm="1">
        <f t="array" ref="E14:E32">UPPER(C14:C32)</f>
        <v/>
      </c>
      <c r="F14" s="1" t="str" cm="1">
        <f t="array" ref="F14:F32">UPPER(D14:D32)</f>
        <v/>
      </c>
      <c r="G14" s="1"/>
      <c r="I14" s="1"/>
      <c r="J14" s="1"/>
      <c r="K14" s="21"/>
      <c r="L14" s="1"/>
      <c r="M14" s="1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 t="str">
        <v/>
      </c>
      <c r="F15" s="1" t="str">
        <v/>
      </c>
      <c r="G15" s="1"/>
      <c r="I15" s="1"/>
      <c r="J15" s="1"/>
      <c r="K15" s="18"/>
      <c r="L15" s="1"/>
      <c r="M15" s="2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 t="str">
        <v/>
      </c>
      <c r="F16" s="1" t="str">
        <v/>
      </c>
      <c r="G16" s="1"/>
      <c r="I16" s="1"/>
      <c r="J16" s="1"/>
      <c r="K16" s="21"/>
      <c r="L16" s="1"/>
      <c r="M16" s="1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 t="str">
        <v/>
      </c>
      <c r="F17" s="1" t="str">
        <v/>
      </c>
      <c r="G17" s="1"/>
      <c r="I17" s="1"/>
      <c r="J17" s="1"/>
      <c r="K17" s="18"/>
      <c r="L17" s="1"/>
      <c r="M17" s="2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 t="str">
        <v/>
      </c>
      <c r="F18" s="1" t="str">
        <v/>
      </c>
      <c r="G18" s="1"/>
      <c r="I18" s="1"/>
      <c r="J18" s="1"/>
      <c r="K18" s="21"/>
      <c r="L18" s="1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 t="str">
        <v/>
      </c>
      <c r="F19" s="1" t="str">
        <v/>
      </c>
      <c r="G19" s="1"/>
      <c r="I19" s="1"/>
      <c r="J19" s="1"/>
      <c r="K19" s="18"/>
      <c r="L19" s="1"/>
      <c r="M19" s="2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 t="str">
        <v/>
      </c>
      <c r="F20" s="1" t="str">
        <v/>
      </c>
      <c r="G20" s="1"/>
      <c r="I20" s="1"/>
      <c r="J20" s="1"/>
      <c r="K20" s="21"/>
      <c r="L20" s="1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 t="str">
        <v/>
      </c>
      <c r="F21" s="1" t="str">
        <v/>
      </c>
      <c r="G21" s="1"/>
      <c r="I21" s="1"/>
      <c r="J21" s="1"/>
      <c r="K21" s="18"/>
      <c r="L21" s="1"/>
      <c r="M21" s="2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 t="str">
        <v/>
      </c>
      <c r="F22" s="1" t="str">
        <v/>
      </c>
      <c r="G22" s="1"/>
      <c r="I22" s="1"/>
      <c r="J22" s="1"/>
      <c r="K22" s="21"/>
      <c r="L22" s="1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 t="str">
        <v/>
      </c>
      <c r="F23" s="1" t="str">
        <v/>
      </c>
      <c r="G23" s="1"/>
      <c r="H23" s="1"/>
      <c r="I23" s="1"/>
      <c r="J23" s="1"/>
      <c r="K23" s="18"/>
      <c r="L23" s="1"/>
      <c r="M23" s="2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 t="str">
        <v/>
      </c>
      <c r="F24" s="1" t="str">
        <v/>
      </c>
      <c r="G24" s="1"/>
      <c r="H24" s="1"/>
      <c r="I24" s="1"/>
      <c r="J24" s="1"/>
      <c r="K24" s="1"/>
      <c r="L24" s="1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 t="str">
        <v/>
      </c>
      <c r="F25" s="1" t="str">
        <v/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 t="str">
        <v/>
      </c>
      <c r="F26" s="1" t="str">
        <v/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 t="str">
        <v/>
      </c>
      <c r="F27" s="1" t="str">
        <v/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 t="str">
        <v/>
      </c>
      <c r="F28" s="1" t="str">
        <v/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 t="str">
        <v/>
      </c>
      <c r="F29" s="1" t="str">
        <v/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 t="str">
        <v/>
      </c>
      <c r="F30" s="1" t="str">
        <v/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 t="str">
        <v/>
      </c>
      <c r="F31" s="1" t="str">
        <v/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 t="str">
        <v/>
      </c>
      <c r="F32" s="1" t="str">
        <v/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96FE-D894-4712-802B-AE47C7B412D1}">
  <dimension ref="A1"/>
  <sheetViews>
    <sheetView workbookViewId="0">
      <selection activeCell="C5" sqref="C5:C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DATA TABLE</vt:lpstr>
      <vt:lpstr>DATA VALIDATION</vt:lpstr>
      <vt:lpstr>Sheet3</vt:lpstr>
      <vt:lpstr>Sheet4</vt:lpstr>
      <vt:lpstr>Furniture</vt:lpstr>
      <vt:lpstr>Office_Supplies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MURLIDHAR DANDAGE</dc:creator>
  <cp:lastModifiedBy>MURLIDHAR DANDAGE</cp:lastModifiedBy>
  <dcterms:created xsi:type="dcterms:W3CDTF">2015-06-05T18:17:20Z</dcterms:created>
  <dcterms:modified xsi:type="dcterms:W3CDTF">2025-07-08T05:53:51Z</dcterms:modified>
</cp:coreProperties>
</file>