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2A46A32-5CD1-4540-A670-4FEA01545D5A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E25" i="1"/>
  <c r="H13" i="1"/>
  <c r="H19" i="1"/>
  <c r="H18" i="1"/>
  <c r="H1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2" i="1"/>
  <c r="A22" i="1"/>
  <c r="C22" i="1" l="1"/>
  <c r="D22" i="1"/>
  <c r="D24" i="1" s="1"/>
  <c r="E22" i="1"/>
  <c r="H4" i="1" l="1"/>
  <c r="H2" i="1"/>
  <c r="H16" i="1" l="1"/>
</calcChain>
</file>

<file path=xl/sharedStrings.xml><?xml version="1.0" encoding="utf-8"?>
<sst xmlns="http://schemas.openxmlformats.org/spreadsheetml/2006/main" count="18" uniqueCount="18">
  <si>
    <t>xi</t>
  </si>
  <si>
    <t>yi</t>
  </si>
  <si>
    <t>xi^2</t>
  </si>
  <si>
    <t>yi^2</t>
  </si>
  <si>
    <t>xi*yi</t>
  </si>
  <si>
    <t>a</t>
  </si>
  <si>
    <t>b</t>
  </si>
  <si>
    <t>r</t>
  </si>
  <si>
    <t>n</t>
  </si>
  <si>
    <t>a=(n*somaxy-(somax*somay))/(n*somax2-(somax*somax))</t>
  </si>
  <si>
    <t>r=(n*somaxy-(somax*somay))/(sqrt(n*somax2-(somax*somax))*sqrt(n*somay2-(somay*somay)))</t>
  </si>
  <si>
    <t>b=(somay/n)-(a*(somax/n))</t>
  </si>
  <si>
    <t>Ano projetar</t>
  </si>
  <si>
    <t>Pop. Projetada</t>
  </si>
  <si>
    <t>pop</t>
  </si>
  <si>
    <t>ano</t>
  </si>
  <si>
    <t>media x</t>
  </si>
  <si>
    <t>media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</si>
</sst>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horizontal="right"/>
    </xf>
    <xf numFmtId="2" fontId="0" fillId="0" borderId="0" xfId="0" applyNumberFormat="1"/>
    <xf numFmtId="164" fontId="0" fillId="0" borderId="0" xfId="1" applyNumberFormat="1" applyFont="1"/>
    <xf numFmtId="1" fontId="0" fillId="0" borderId="1" xfId="0" applyNumberFormat="1" applyBorder="1"/>
    <xf numFmtId="1" fontId="2" fillId="2" borderId="1" xfId="0" applyNumberFormat="1" applyFont="1" applyFill="1" applyBorder="1"/>
    <xf numFmtId="1" fontId="0" fillId="0" borderId="1" xfId="1" applyNumberFormat="1" applyFon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4" sqref="H4"/>
    </sheetView>
  </sheetViews>
  <sheetFormatPr defaultRowHeight="14.4" x14ac:dyDescent="0.3"/>
  <cols>
    <col min="2" max="2" width="12" bestFit="1" customWidth="1"/>
    <col min="3" max="3" width="9" bestFit="1" customWidth="1"/>
    <col min="4" max="4" width="29.88671875" customWidth="1"/>
    <col min="5" max="5" width="19" customWidth="1"/>
    <col min="7" max="7" width="13.6640625" bestFit="1" customWidth="1"/>
    <col min="8" max="8" width="18.44140625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/>
      <c r="G1" s="7" t="s">
        <v>8</v>
      </c>
      <c r="H1" s="2">
        <v>20</v>
      </c>
    </row>
    <row r="2" spans="1:8" x14ac:dyDescent="0.3">
      <c r="A2" s="3">
        <v>2000</v>
      </c>
      <c r="B2" s="4">
        <v>169799170</v>
      </c>
      <c r="C2" s="4">
        <f>A2*A2</f>
        <v>4000000</v>
      </c>
      <c r="D2" s="12">
        <f>B2*B2</f>
        <v>2.88317581326889E+16</v>
      </c>
      <c r="E2" s="10">
        <f>A2*B2</f>
        <v>339598340000</v>
      </c>
      <c r="G2" s="7" t="s">
        <v>5</v>
      </c>
      <c r="H2">
        <f>(H1*E22-(A22*B22))/(H1*C22-(A22^2))</f>
        <v>2129042.8669172931</v>
      </c>
    </row>
    <row r="3" spans="1:8" x14ac:dyDescent="0.3">
      <c r="A3" s="3">
        <v>2001</v>
      </c>
      <c r="B3" s="4">
        <v>172385826</v>
      </c>
      <c r="C3" s="4">
        <f t="shared" ref="C3:C21" si="0">A3*A3</f>
        <v>4004001</v>
      </c>
      <c r="D3" s="10">
        <f t="shared" ref="D3:D21" si="1">B3*B3</f>
        <v>2.9716873005702276E+16</v>
      </c>
      <c r="E3" s="10">
        <f t="shared" ref="E3:E21" si="2">A3*B3</f>
        <v>344944037826</v>
      </c>
      <c r="G3" s="7" t="s">
        <v>6</v>
      </c>
      <c r="H3">
        <f>(B22/H1)-(H2*(A22/H1))</f>
        <v>-4086860704.2203007</v>
      </c>
    </row>
    <row r="4" spans="1:8" x14ac:dyDescent="0.3">
      <c r="A4" s="3">
        <v>2002</v>
      </c>
      <c r="B4" s="4">
        <v>174632960</v>
      </c>
      <c r="C4" s="4">
        <f t="shared" si="0"/>
        <v>4008004</v>
      </c>
      <c r="D4" s="10">
        <f t="shared" si="1"/>
        <v>3.04966707183616E+16</v>
      </c>
      <c r="E4" s="10">
        <f t="shared" si="2"/>
        <v>349615185920</v>
      </c>
      <c r="G4" s="7" t="s">
        <v>7</v>
      </c>
      <c r="H4" s="8">
        <f>(H1*E22-(A22*B22))/(SQRT(H1*C22-(A22^2))*SQRT(H1*D22-(B22^2)))</f>
        <v>0.990537214470945</v>
      </c>
    </row>
    <row r="5" spans="1:8" x14ac:dyDescent="0.3">
      <c r="A5" s="3">
        <v>2003</v>
      </c>
      <c r="B5" s="4">
        <v>176871437</v>
      </c>
      <c r="C5" s="4">
        <f t="shared" si="0"/>
        <v>4012009</v>
      </c>
      <c r="D5" s="10">
        <f t="shared" si="1"/>
        <v>3.1283505226444968E+16</v>
      </c>
      <c r="E5" s="10">
        <f t="shared" si="2"/>
        <v>354273488311</v>
      </c>
    </row>
    <row r="6" spans="1:8" x14ac:dyDescent="0.3">
      <c r="A6" s="3">
        <v>2004</v>
      </c>
      <c r="B6" s="4">
        <v>181581024</v>
      </c>
      <c r="C6" s="4">
        <f t="shared" si="0"/>
        <v>4016016</v>
      </c>
      <c r="D6" s="10">
        <f t="shared" si="1"/>
        <v>3.2971668276888576E+16</v>
      </c>
      <c r="E6" s="10">
        <f t="shared" si="2"/>
        <v>363888372096</v>
      </c>
    </row>
    <row r="7" spans="1:8" x14ac:dyDescent="0.3">
      <c r="A7" s="3">
        <v>2005</v>
      </c>
      <c r="B7" s="4">
        <v>184184264</v>
      </c>
      <c r="C7" s="4">
        <f t="shared" si="0"/>
        <v>4020025</v>
      </c>
      <c r="D7" s="10">
        <f t="shared" si="1"/>
        <v>3.3923843105221696E+16</v>
      </c>
      <c r="E7" s="10">
        <f t="shared" si="2"/>
        <v>369289449320</v>
      </c>
      <c r="H7" t="s">
        <v>10</v>
      </c>
    </row>
    <row r="8" spans="1:8" x14ac:dyDescent="0.3">
      <c r="A8" s="3">
        <v>2006</v>
      </c>
      <c r="B8" s="4">
        <v>186770562</v>
      </c>
      <c r="C8" s="4">
        <f t="shared" si="0"/>
        <v>4024036</v>
      </c>
      <c r="D8" s="10">
        <f t="shared" si="1"/>
        <v>3.4883242829795844E+16</v>
      </c>
      <c r="E8" s="10">
        <f t="shared" si="2"/>
        <v>374661747372</v>
      </c>
      <c r="H8" t="s">
        <v>9</v>
      </c>
    </row>
    <row r="9" spans="1:8" x14ac:dyDescent="0.3">
      <c r="A9" s="3">
        <v>2007</v>
      </c>
      <c r="B9" s="4">
        <v>183989711</v>
      </c>
      <c r="C9" s="4">
        <f t="shared" si="0"/>
        <v>4028049</v>
      </c>
      <c r="D9" s="10">
        <f t="shared" si="1"/>
        <v>3.385221375386352E+16</v>
      </c>
      <c r="E9" s="10">
        <f t="shared" si="2"/>
        <v>369267349977</v>
      </c>
      <c r="H9" t="s">
        <v>11</v>
      </c>
    </row>
    <row r="10" spans="1:8" x14ac:dyDescent="0.3">
      <c r="A10" s="3">
        <v>2008</v>
      </c>
      <c r="B10" s="4">
        <v>189612814</v>
      </c>
      <c r="C10" s="4">
        <f t="shared" si="0"/>
        <v>4032064</v>
      </c>
      <c r="D10" s="10">
        <f t="shared" si="1"/>
        <v>3.5953019232998596E+16</v>
      </c>
      <c r="E10" s="10">
        <f t="shared" si="2"/>
        <v>380742530512</v>
      </c>
    </row>
    <row r="11" spans="1:8" x14ac:dyDescent="0.3">
      <c r="A11" s="3">
        <v>2009</v>
      </c>
      <c r="B11" s="4">
        <v>191480630</v>
      </c>
      <c r="C11" s="4">
        <f t="shared" si="0"/>
        <v>4036081</v>
      </c>
      <c r="D11" s="10">
        <f t="shared" si="1"/>
        <v>3.6664831665196896E+16</v>
      </c>
      <c r="E11" s="10">
        <f t="shared" si="2"/>
        <v>384684585670</v>
      </c>
    </row>
    <row r="12" spans="1:8" x14ac:dyDescent="0.3">
      <c r="A12" s="3">
        <v>2010</v>
      </c>
      <c r="B12" s="4">
        <v>190747855</v>
      </c>
      <c r="C12" s="4">
        <f t="shared" si="0"/>
        <v>4040100</v>
      </c>
      <c r="D12" s="10">
        <f t="shared" si="1"/>
        <v>3.6384744187101024E+16</v>
      </c>
      <c r="E12" s="10">
        <f t="shared" si="2"/>
        <v>383403188550</v>
      </c>
      <c r="G12" t="s">
        <v>12</v>
      </c>
      <c r="H12">
        <f>2019+20</f>
        <v>2039</v>
      </c>
    </row>
    <row r="13" spans="1:8" x14ac:dyDescent="0.3">
      <c r="A13" s="3">
        <v>2011</v>
      </c>
      <c r="B13" s="4">
        <v>192379287</v>
      </c>
      <c r="C13" s="4">
        <f t="shared" si="0"/>
        <v>4044121</v>
      </c>
      <c r="D13" s="10">
        <f t="shared" si="1"/>
        <v>3.7009790066628368E+16</v>
      </c>
      <c r="E13" s="10">
        <f t="shared" si="2"/>
        <v>386874746157</v>
      </c>
      <c r="G13" t="s">
        <v>13</v>
      </c>
      <c r="H13" s="9">
        <f>H2*H12+H3</f>
        <v>254257701.42405987</v>
      </c>
    </row>
    <row r="14" spans="1:8" x14ac:dyDescent="0.3">
      <c r="A14" s="3">
        <v>2012</v>
      </c>
      <c r="B14" s="4">
        <v>193946886</v>
      </c>
      <c r="C14" s="4">
        <f t="shared" si="0"/>
        <v>4048144</v>
      </c>
      <c r="D14" s="10">
        <f t="shared" si="1"/>
        <v>3.7615394589096992E+16</v>
      </c>
      <c r="E14" s="10">
        <f t="shared" si="2"/>
        <v>390221134632</v>
      </c>
    </row>
    <row r="15" spans="1:8" x14ac:dyDescent="0.3">
      <c r="A15" s="3">
        <v>2013</v>
      </c>
      <c r="B15" s="4">
        <v>201032714</v>
      </c>
      <c r="C15" s="4">
        <f t="shared" si="0"/>
        <v>4052169</v>
      </c>
      <c r="D15" s="10">
        <f t="shared" si="1"/>
        <v>4.0414152098205792E+16</v>
      </c>
      <c r="E15" s="10">
        <f t="shared" si="2"/>
        <v>404678853282</v>
      </c>
      <c r="G15" t="s">
        <v>14</v>
      </c>
      <c r="H15" s="9">
        <v>300000000</v>
      </c>
    </row>
    <row r="16" spans="1:8" x14ac:dyDescent="0.3">
      <c r="A16" s="3">
        <v>2014</v>
      </c>
      <c r="B16" s="4">
        <v>202768562</v>
      </c>
      <c r="C16" s="4">
        <f t="shared" si="0"/>
        <v>4056196</v>
      </c>
      <c r="D16" s="10">
        <f t="shared" si="1"/>
        <v>4.111508973554784E+16</v>
      </c>
      <c r="E16" s="10">
        <f t="shared" si="2"/>
        <v>408375883868</v>
      </c>
      <c r="G16" t="s">
        <v>15</v>
      </c>
      <c r="H16">
        <f>(H15-H3)/H2</f>
        <v>2060.484911969937</v>
      </c>
    </row>
    <row r="17" spans="1:8" x14ac:dyDescent="0.3">
      <c r="A17" s="3">
        <v>2015</v>
      </c>
      <c r="B17" s="4">
        <v>204450649</v>
      </c>
      <c r="C17" s="4">
        <f t="shared" si="0"/>
        <v>4060225</v>
      </c>
      <c r="D17" s="10">
        <f t="shared" si="1"/>
        <v>4.18000678765212E+16</v>
      </c>
      <c r="E17" s="10">
        <f t="shared" si="2"/>
        <v>411968057735</v>
      </c>
    </row>
    <row r="18" spans="1:8" x14ac:dyDescent="0.3">
      <c r="A18" s="3">
        <v>2016</v>
      </c>
      <c r="B18" s="4">
        <v>206081432</v>
      </c>
      <c r="C18" s="4">
        <f t="shared" si="0"/>
        <v>4064256</v>
      </c>
      <c r="D18" s="10">
        <f t="shared" si="1"/>
        <v>4.2469556615170624E+16</v>
      </c>
      <c r="E18" s="10">
        <f t="shared" si="2"/>
        <v>415460166912</v>
      </c>
      <c r="G18" t="s">
        <v>16</v>
      </c>
      <c r="H18" s="13">
        <f>A22/20</f>
        <v>2009.5</v>
      </c>
    </row>
    <row r="19" spans="1:8" x14ac:dyDescent="0.3">
      <c r="A19" s="3">
        <v>2017</v>
      </c>
      <c r="B19" s="4">
        <v>207660929</v>
      </c>
      <c r="C19" s="4">
        <f t="shared" si="0"/>
        <v>4068289</v>
      </c>
      <c r="D19" s="10">
        <f t="shared" si="1"/>
        <v>4.312306143314304E+16</v>
      </c>
      <c r="E19" s="10">
        <f t="shared" si="2"/>
        <v>418852093793</v>
      </c>
      <c r="G19" t="s">
        <v>17</v>
      </c>
      <c r="H19" s="13">
        <f>B22/20</f>
        <v>191450936.84999999</v>
      </c>
    </row>
    <row r="20" spans="1:8" x14ac:dyDescent="0.3">
      <c r="A20" s="3">
        <v>2018</v>
      </c>
      <c r="B20" s="4">
        <v>208494900</v>
      </c>
      <c r="C20" s="4">
        <f t="shared" si="0"/>
        <v>4072324</v>
      </c>
      <c r="D20" s="10">
        <f t="shared" si="1"/>
        <v>4.347012332601E+16</v>
      </c>
      <c r="E20" s="10">
        <f t="shared" si="2"/>
        <v>420742708200</v>
      </c>
    </row>
    <row r="21" spans="1:8" x14ac:dyDescent="0.3">
      <c r="A21" s="3">
        <v>2019</v>
      </c>
      <c r="B21" s="4">
        <v>210147125</v>
      </c>
      <c r="C21" s="4">
        <f t="shared" si="0"/>
        <v>4076361</v>
      </c>
      <c r="D21" s="10">
        <f t="shared" si="1"/>
        <v>4.4161814145765624E+16</v>
      </c>
      <c r="E21" s="10">
        <f t="shared" si="2"/>
        <v>424287045375</v>
      </c>
    </row>
    <row r="22" spans="1:8" x14ac:dyDescent="0.3">
      <c r="A22" s="6">
        <f>SUM(A2:A21)</f>
        <v>40190</v>
      </c>
      <c r="B22" s="6">
        <f>SUM(B2:B21)</f>
        <v>3829018737</v>
      </c>
      <c r="C22" s="6">
        <f>SUM(C2:C21)</f>
        <v>80762470</v>
      </c>
      <c r="D22" s="11">
        <f>SUM(D2:D21)</f>
        <v>7.3614142002035341E+17</v>
      </c>
      <c r="E22" s="11">
        <f>SUM(E2:E21)</f>
        <v>7695828965508</v>
      </c>
      <c r="F22" s="1"/>
    </row>
    <row r="23" spans="1:8" x14ac:dyDescent="0.3">
      <c r="D23">
        <v>7.3614142002035302E+17</v>
      </c>
    </row>
    <row r="24" spans="1:8" x14ac:dyDescent="0.3">
      <c r="D24" s="13">
        <f>D22-D23</f>
        <v>0</v>
      </c>
    </row>
    <row r="25" spans="1:8" x14ac:dyDescent="0.3">
      <c r="E25">
        <f>(2039*2129042.75)-4085796096</f>
        <v>255322071.25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2019-12-11T14:10:45Z</dcterms:modified>
</cp:coreProperties>
</file>