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phycrosby/Documents/github/NCAA_Prediction/"/>
    </mc:Choice>
  </mc:AlternateContent>
  <xr:revisionPtr revIDLastSave="0" documentId="13_ncr:1_{B2FD41F6-F772-3443-87B5-F3700C849289}" xr6:coauthVersionLast="31" xr6:coauthVersionMax="31" xr10:uidLastSave="{00000000-0000-0000-0000-000000000000}"/>
  <bookViews>
    <workbookView xWindow="0" yWindow="460" windowWidth="25600" windowHeight="14520" xr2:uid="{00000000-000D-0000-FFFF-FFFF00000000}"/>
  </bookViews>
  <sheets>
    <sheet name="Round_2_Pred" sheetId="6" r:id="rId1"/>
    <sheet name="1_Round_2" sheetId="3" r:id="rId2"/>
    <sheet name="2_Round_2" sheetId="4" r:id="rId3"/>
  </sheets>
  <calcPr calcId="179017"/>
</workbook>
</file>

<file path=xl/calcChain.xml><?xml version="1.0" encoding="utf-8"?>
<calcChain xmlns="http://schemas.openxmlformats.org/spreadsheetml/2006/main">
  <c r="N19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F4" i="6"/>
  <c r="J4" i="6" s="1"/>
  <c r="F5" i="6"/>
  <c r="J5" i="6" s="1"/>
  <c r="F6" i="6"/>
  <c r="F7" i="6"/>
  <c r="J7" i="6" s="1"/>
  <c r="F8" i="6"/>
  <c r="J8" i="6" s="1"/>
  <c r="F9" i="6"/>
  <c r="J9" i="6" s="1"/>
  <c r="F10" i="6"/>
  <c r="J10" i="6" s="1"/>
  <c r="F11" i="6"/>
  <c r="J11" i="6" s="1"/>
  <c r="F12" i="6"/>
  <c r="J12" i="6" s="1"/>
  <c r="F13" i="6"/>
  <c r="J13" i="6" s="1"/>
  <c r="F14" i="6"/>
  <c r="J14" i="6" s="1"/>
  <c r="F15" i="6"/>
  <c r="J15" i="6" s="1"/>
  <c r="F16" i="6"/>
  <c r="J16" i="6" s="1"/>
  <c r="F17" i="6"/>
  <c r="J17" i="6" s="1"/>
  <c r="E4" i="6"/>
  <c r="I4" i="6" s="1"/>
  <c r="K4" i="6" s="1"/>
  <c r="M4" i="6" s="1"/>
  <c r="E5" i="6"/>
  <c r="I5" i="6" s="1"/>
  <c r="E6" i="6"/>
  <c r="I6" i="6" s="1"/>
  <c r="E7" i="6"/>
  <c r="I7" i="6" s="1"/>
  <c r="K7" i="6" s="1"/>
  <c r="M7" i="6" s="1"/>
  <c r="E8" i="6"/>
  <c r="I8" i="6" s="1"/>
  <c r="K8" i="6" s="1"/>
  <c r="M8" i="6" s="1"/>
  <c r="E9" i="6"/>
  <c r="I9" i="6" s="1"/>
  <c r="E10" i="6"/>
  <c r="I10" i="6" s="1"/>
  <c r="E11" i="6"/>
  <c r="I11" i="6" s="1"/>
  <c r="K11" i="6" s="1"/>
  <c r="M11" i="6" s="1"/>
  <c r="E12" i="6"/>
  <c r="I12" i="6" s="1"/>
  <c r="K12" i="6" s="1"/>
  <c r="M12" i="6" s="1"/>
  <c r="E13" i="6"/>
  <c r="I13" i="6" s="1"/>
  <c r="E14" i="6"/>
  <c r="I14" i="6" s="1"/>
  <c r="E15" i="6"/>
  <c r="I15" i="6" s="1"/>
  <c r="K15" i="6" s="1"/>
  <c r="M15" i="6" s="1"/>
  <c r="E16" i="6"/>
  <c r="I16" i="6" s="1"/>
  <c r="K16" i="6" s="1"/>
  <c r="M16" i="6" s="1"/>
  <c r="E17" i="6"/>
  <c r="I17" i="6" s="1"/>
  <c r="H3" i="6"/>
  <c r="G3" i="6"/>
  <c r="F3" i="6"/>
  <c r="J3" i="6" s="1"/>
  <c r="E3" i="6"/>
  <c r="H2" i="6"/>
  <c r="G2" i="6"/>
  <c r="F2" i="6"/>
  <c r="J2" i="6" s="1"/>
  <c r="E2" i="6"/>
  <c r="J6" i="6" l="1"/>
  <c r="I2" i="6"/>
  <c r="I3" i="6"/>
  <c r="K10" i="6"/>
  <c r="M10" i="6" s="1"/>
  <c r="K6" i="6"/>
  <c r="M6" i="6" s="1"/>
  <c r="K14" i="6"/>
  <c r="M14" i="6" s="1"/>
  <c r="K2" i="6"/>
  <c r="M2" i="6" s="1"/>
  <c r="K3" i="6"/>
  <c r="M3" i="6" s="1"/>
  <c r="K17" i="6"/>
  <c r="M17" i="6" s="1"/>
  <c r="K13" i="6"/>
  <c r="M13" i="6" s="1"/>
  <c r="K9" i="6"/>
  <c r="M9" i="6" s="1"/>
  <c r="K5" i="6"/>
  <c r="M5" i="6" s="1"/>
  <c r="M19" i="6" l="1"/>
  <c r="M20" i="6" s="1"/>
</calcChain>
</file>

<file path=xl/sharedStrings.xml><?xml version="1.0" encoding="utf-8"?>
<sst xmlns="http://schemas.openxmlformats.org/spreadsheetml/2006/main" count="136" uniqueCount="50">
  <si>
    <t>WTeamID</t>
  </si>
  <si>
    <t>WTeamName</t>
  </si>
  <si>
    <t>LTeamID</t>
  </si>
  <si>
    <t>LTeamName</t>
  </si>
  <si>
    <t>WTeamScore</t>
  </si>
  <si>
    <t>LTeamScore</t>
  </si>
  <si>
    <t>Kentucky</t>
  </si>
  <si>
    <t>Nevada</t>
  </si>
  <si>
    <t>Michigan St</t>
  </si>
  <si>
    <t>Ohio St</t>
  </si>
  <si>
    <t>West Virginia</t>
  </si>
  <si>
    <t>Purdue</t>
  </si>
  <si>
    <t>Kansas St</t>
  </si>
  <si>
    <t>Cincinnati</t>
  </si>
  <si>
    <t>Buffalo</t>
  </si>
  <si>
    <t>Marshall</t>
  </si>
  <si>
    <t>Gonzaga</t>
  </si>
  <si>
    <t>Tennessee</t>
  </si>
  <si>
    <t>Butler</t>
  </si>
  <si>
    <t>Loyola-Chicago</t>
  </si>
  <si>
    <t>North Carolina</t>
  </si>
  <si>
    <t>Michigan</t>
  </si>
  <si>
    <t>Houston</t>
  </si>
  <si>
    <t>Xavier</t>
  </si>
  <si>
    <t>UMBC</t>
  </si>
  <si>
    <t>Rhode Island</t>
  </si>
  <si>
    <t>Texas A&amp;M</t>
  </si>
  <si>
    <t>Alabama</t>
  </si>
  <si>
    <t>Seton Hall</t>
  </si>
  <si>
    <t>Duke</t>
  </si>
  <si>
    <t>Auburn</t>
  </si>
  <si>
    <t>Syracuse</t>
  </si>
  <si>
    <t>Florida St</t>
  </si>
  <si>
    <t>Villanova</t>
  </si>
  <si>
    <t>Clemson</t>
  </si>
  <si>
    <t>Texas Tech</t>
  </si>
  <si>
    <t>Florida</t>
  </si>
  <si>
    <t>Kansas</t>
  </si>
  <si>
    <t>TeamID_1</t>
  </si>
  <si>
    <t>TeamName_1</t>
  </si>
  <si>
    <t>TeamID_2</t>
  </si>
  <si>
    <t>TeamName_2</t>
  </si>
  <si>
    <t>Team_1_Score_1</t>
  </si>
  <si>
    <t>Team_2_Score_1</t>
  </si>
  <si>
    <t>Team_1_Score_2</t>
  </si>
  <si>
    <t>Team_2_Score_2</t>
  </si>
  <si>
    <t>Team_1_Avg</t>
  </si>
  <si>
    <t>Team_2_Avg</t>
  </si>
  <si>
    <t>Prediction</t>
  </si>
  <si>
    <t>Actual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</si>
</sst>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0AE2-6724-B545-BEA8-7CF97FAB0B4E}">
  <dimension ref="A1:N20"/>
  <sheetViews>
    <sheetView tabSelected="1" workbookViewId="0">
      <selection activeCell="L18" sqref="L18"/>
    </sheetView>
  </sheetViews>
  <sheetFormatPr baseColWidth="10" defaultRowHeight="16" x14ac:dyDescent="0.2"/>
  <cols>
    <col min="1" max="1" width="9.5" bestFit="1" customWidth="1"/>
    <col min="2" max="2" width="13" bestFit="1" customWidth="1"/>
    <col min="3" max="3" width="9.5" bestFit="1" customWidth="1"/>
    <col min="4" max="4" width="14.83203125" bestFit="1" customWidth="1"/>
    <col min="5" max="8" width="15.33203125" bestFit="1" customWidth="1"/>
    <col min="9" max="10" width="11.83203125" bestFit="1" customWidth="1"/>
    <col min="11" max="11" width="20" customWidth="1"/>
    <col min="12" max="12" width="12.83203125" bestFit="1" customWidth="1"/>
  </cols>
  <sheetData>
    <row r="1" spans="1:14" x14ac:dyDescent="0.2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</row>
    <row r="2" spans="1:14" x14ac:dyDescent="0.2">
      <c r="A2">
        <v>1242</v>
      </c>
      <c r="B2" t="s">
        <v>37</v>
      </c>
      <c r="C2">
        <v>1371</v>
      </c>
      <c r="D2" t="s">
        <v>28</v>
      </c>
      <c r="E2">
        <f>VLOOKUP(A2,'1_Round_2'!$A$2:$F$33,5,FALSE)</f>
        <v>84.097449999999995</v>
      </c>
      <c r="F2">
        <f>VLOOKUP(C2,'1_Round_2'!$C$2:$F$33,4,FALSE)</f>
        <v>68.907454999999999</v>
      </c>
      <c r="G2">
        <f>VLOOKUP(A2,'2_Round_2'!$C$2:$F$33,4,FALSE)</f>
        <v>68.643240000000006</v>
      </c>
      <c r="H2">
        <f>VLOOKUP(C2,'2_Round_2'!$A$2:$F$33,5,FALSE)</f>
        <v>83.037360000000007</v>
      </c>
      <c r="I2">
        <f>AVERAGE(E2,G2)</f>
        <v>76.370345</v>
      </c>
      <c r="J2">
        <f>AVERAGE(F2,H2)</f>
        <v>75.972407500000003</v>
      </c>
      <c r="K2" t="str">
        <f>IF(I2&gt;J2,B2,D2)</f>
        <v>Kansas</v>
      </c>
      <c r="L2" t="s">
        <v>37</v>
      </c>
      <c r="M2">
        <f>IF(K2=L2,1,0)</f>
        <v>1</v>
      </c>
      <c r="N2">
        <v>1</v>
      </c>
    </row>
    <row r="3" spans="1:14" x14ac:dyDescent="0.2">
      <c r="A3">
        <v>1196</v>
      </c>
      <c r="B3" t="s">
        <v>36</v>
      </c>
      <c r="C3">
        <v>1403</v>
      </c>
      <c r="D3" t="s">
        <v>35</v>
      </c>
      <c r="E3">
        <f>VLOOKUP(A3,'1_Round_2'!$A$2:$F$33,5,FALSE)</f>
        <v>72.958100000000002</v>
      </c>
      <c r="F3">
        <f>VLOOKUP(C3,'1_Round_2'!$C$2:$F$33,4,FALSE)</f>
        <v>61.453648000000001</v>
      </c>
      <c r="G3">
        <f>VLOOKUP(A3,'2_Round_2'!$C$2:$F$33,4,FALSE)</f>
        <v>68.404499999999999</v>
      </c>
      <c r="H3">
        <f>VLOOKUP(C3,'2_Round_2'!$A$2:$F$33,5,FALSE)</f>
        <v>76.115899999999996</v>
      </c>
      <c r="I3">
        <f>AVERAGE(E3,G3)</f>
        <v>70.681299999999993</v>
      </c>
      <c r="J3">
        <f>AVERAGE(F3,H3)</f>
        <v>68.784773999999999</v>
      </c>
      <c r="K3" t="str">
        <f>IF(I3&gt;J3,B3,D3)</f>
        <v>Florida</v>
      </c>
      <c r="L3" t="s">
        <v>35</v>
      </c>
      <c r="M3">
        <f t="shared" ref="M3:M17" si="0">IF(K3=L3,1,0)</f>
        <v>0</v>
      </c>
      <c r="N3">
        <v>1</v>
      </c>
    </row>
    <row r="4" spans="1:14" x14ac:dyDescent="0.2">
      <c r="A4">
        <v>1260</v>
      </c>
      <c r="B4" t="s">
        <v>19</v>
      </c>
      <c r="C4">
        <v>1397</v>
      </c>
      <c r="D4" t="s">
        <v>17</v>
      </c>
      <c r="E4">
        <f>VLOOKUP(A4,'1_Round_2'!$A$2:$F$33,5,FALSE)</f>
        <v>70.439859999999996</v>
      </c>
      <c r="F4">
        <f>VLOOKUP(C4,'1_Round_2'!$C$2:$F$33,4,FALSE)</f>
        <v>64.283140000000003</v>
      </c>
      <c r="G4">
        <f>VLOOKUP(A4,'2_Round_2'!$C$2:$F$33,4,FALSE)</f>
        <v>58.895650000000003</v>
      </c>
      <c r="H4">
        <f>VLOOKUP(C4,'2_Round_2'!$A$2:$F$33,5,FALSE)</f>
        <v>67.338080000000005</v>
      </c>
      <c r="I4">
        <f t="shared" ref="I4:I17" si="1">AVERAGE(E4,G4)</f>
        <v>64.667755</v>
      </c>
      <c r="J4">
        <f t="shared" ref="J4:J17" si="2">AVERAGE(F4,H4)</f>
        <v>65.810609999999997</v>
      </c>
      <c r="K4" t="str">
        <f t="shared" ref="K4:K17" si="3">IF(I4&gt;J4,B4,D4)</f>
        <v>Tennessee</v>
      </c>
      <c r="L4" t="s">
        <v>19</v>
      </c>
      <c r="M4">
        <f t="shared" si="0"/>
        <v>0</v>
      </c>
      <c r="N4">
        <v>1</v>
      </c>
    </row>
    <row r="5" spans="1:14" x14ac:dyDescent="0.2">
      <c r="A5">
        <v>1420</v>
      </c>
      <c r="B5" t="s">
        <v>24</v>
      </c>
      <c r="C5">
        <v>1243</v>
      </c>
      <c r="D5" t="s">
        <v>12</v>
      </c>
      <c r="E5">
        <f>VLOOKUP(A5,'1_Round_2'!$A$2:$F$33,5,FALSE)</f>
        <v>65.283529999999999</v>
      </c>
      <c r="F5">
        <f>VLOOKUP(C5,'1_Round_2'!$C$2:$F$33,4,FALSE)</f>
        <v>57.209133000000001</v>
      </c>
      <c r="G5">
        <f>VLOOKUP(A5,'2_Round_2'!$C$2:$F$33,4,FALSE)</f>
        <v>58.261496999999999</v>
      </c>
      <c r="H5">
        <f>VLOOKUP(C5,'2_Round_2'!$A$2:$F$33,5,FALSE)</f>
        <v>67.971953999999997</v>
      </c>
      <c r="I5">
        <f t="shared" si="1"/>
        <v>61.772513500000002</v>
      </c>
      <c r="J5">
        <f t="shared" si="2"/>
        <v>62.590543499999995</v>
      </c>
      <c r="K5" t="str">
        <f t="shared" si="3"/>
        <v>Kansas St</v>
      </c>
      <c r="L5" t="s">
        <v>12</v>
      </c>
      <c r="M5">
        <f t="shared" si="0"/>
        <v>1</v>
      </c>
      <c r="N5">
        <v>1</v>
      </c>
    </row>
    <row r="6" spans="1:14" x14ac:dyDescent="0.2">
      <c r="A6">
        <v>1393</v>
      </c>
      <c r="B6" t="s">
        <v>31</v>
      </c>
      <c r="C6">
        <v>1277</v>
      </c>
      <c r="D6" t="s">
        <v>8</v>
      </c>
      <c r="E6">
        <f>VLOOKUP(A6,'1_Round_2'!$A$2:$F$33,5,FALSE)</f>
        <v>72.289190000000005</v>
      </c>
      <c r="F6">
        <f>VLOOKUP(C6,'1_Round_2'!$C$2:$F$33,4,FALSE)</f>
        <v>67.836410000000001</v>
      </c>
      <c r="G6">
        <f>VLOOKUP(A6,'2_Round_2'!$C$2:$F$33,4,FALSE)</f>
        <v>58.869537000000001</v>
      </c>
      <c r="H6">
        <f>VLOOKUP(C6,'2_Round_2'!$A$2:$F$33,5,FALSE)</f>
        <v>83.061210000000003</v>
      </c>
      <c r="I6">
        <f t="shared" si="1"/>
        <v>65.579363499999999</v>
      </c>
      <c r="J6">
        <f t="shared" si="2"/>
        <v>75.448810000000009</v>
      </c>
      <c r="K6" t="str">
        <f t="shared" si="3"/>
        <v>Michigan St</v>
      </c>
      <c r="L6" t="s">
        <v>31</v>
      </c>
      <c r="M6">
        <f t="shared" si="0"/>
        <v>0</v>
      </c>
      <c r="N6">
        <v>1</v>
      </c>
    </row>
    <row r="7" spans="1:14" x14ac:dyDescent="0.2">
      <c r="A7">
        <v>1305</v>
      </c>
      <c r="B7" t="s">
        <v>7</v>
      </c>
      <c r="C7">
        <v>1153</v>
      </c>
      <c r="D7" t="s">
        <v>13</v>
      </c>
      <c r="E7">
        <f>VLOOKUP(A7,'1_Round_2'!$A$2:$F$33,5,FALSE)</f>
        <v>77.745739999999998</v>
      </c>
      <c r="F7">
        <f>VLOOKUP(C7,'1_Round_2'!$C$2:$F$33,4,FALSE)</f>
        <v>66.612685999999997</v>
      </c>
      <c r="G7">
        <f>VLOOKUP(A7,'2_Round_2'!$C$2:$F$33,4,FALSE)</f>
        <v>59.35792</v>
      </c>
      <c r="H7">
        <f>VLOOKUP(C7,'2_Round_2'!$A$2:$F$33,5,FALSE)</f>
        <v>78.798195000000007</v>
      </c>
      <c r="I7">
        <f t="shared" si="1"/>
        <v>68.551829999999995</v>
      </c>
      <c r="J7">
        <f t="shared" si="2"/>
        <v>72.705440500000009</v>
      </c>
      <c r="K7" t="str">
        <f t="shared" si="3"/>
        <v>Cincinnati</v>
      </c>
      <c r="L7" t="s">
        <v>7</v>
      </c>
      <c r="M7">
        <f t="shared" si="0"/>
        <v>0</v>
      </c>
      <c r="N7">
        <v>1</v>
      </c>
    </row>
    <row r="8" spans="1:14" x14ac:dyDescent="0.2">
      <c r="A8">
        <v>1155</v>
      </c>
      <c r="B8" t="s">
        <v>34</v>
      </c>
      <c r="C8">
        <v>1120</v>
      </c>
      <c r="D8" t="s">
        <v>30</v>
      </c>
      <c r="E8">
        <f>VLOOKUP(A8,'1_Round_2'!$A$2:$F$33,5,FALSE)</f>
        <v>80.617239999999995</v>
      </c>
      <c r="F8">
        <f>VLOOKUP(C8,'1_Round_2'!$C$2:$F$33,4,FALSE)</f>
        <v>68.25112</v>
      </c>
      <c r="G8">
        <f>VLOOKUP(A8,'2_Round_2'!$C$2:$F$33,4,FALSE)</f>
        <v>59.816074</v>
      </c>
      <c r="H8">
        <f>VLOOKUP(C8,'2_Round_2'!$A$2:$F$33,5,FALSE)</f>
        <v>78.141310000000004</v>
      </c>
      <c r="I8">
        <f t="shared" si="1"/>
        <v>70.216656999999998</v>
      </c>
      <c r="J8">
        <f t="shared" si="2"/>
        <v>73.196214999999995</v>
      </c>
      <c r="K8" t="str">
        <f t="shared" si="3"/>
        <v>Auburn</v>
      </c>
      <c r="L8" t="s">
        <v>34</v>
      </c>
      <c r="M8">
        <f t="shared" si="0"/>
        <v>0</v>
      </c>
      <c r="N8">
        <v>1</v>
      </c>
    </row>
    <row r="9" spans="1:14" x14ac:dyDescent="0.2">
      <c r="A9">
        <v>1326</v>
      </c>
      <c r="B9" t="s">
        <v>9</v>
      </c>
      <c r="C9">
        <v>1211</v>
      </c>
      <c r="D9" t="s">
        <v>16</v>
      </c>
      <c r="E9">
        <f>VLOOKUP(A9,'1_Round_2'!$A$2:$F$33,5,FALSE)</f>
        <v>78.926056000000003</v>
      </c>
      <c r="F9">
        <f>VLOOKUP(C9,'1_Round_2'!$C$2:$F$33,4,FALSE)</f>
        <v>66.679305999999997</v>
      </c>
      <c r="G9">
        <f>VLOOKUP(A9,'2_Round_2'!$C$2:$F$33,4,FALSE)</f>
        <v>64.952209999999994</v>
      </c>
      <c r="H9">
        <f>VLOOKUP(C9,'2_Round_2'!$A$2:$F$33,5,FALSE)</f>
        <v>79.900530000000003</v>
      </c>
      <c r="I9">
        <f t="shared" si="1"/>
        <v>71.939132999999998</v>
      </c>
      <c r="J9">
        <f t="shared" si="2"/>
        <v>73.289918</v>
      </c>
      <c r="K9" t="str">
        <f t="shared" si="3"/>
        <v>Gonzaga</v>
      </c>
      <c r="L9" t="s">
        <v>16</v>
      </c>
      <c r="M9">
        <f t="shared" si="0"/>
        <v>1</v>
      </c>
      <c r="N9">
        <v>1</v>
      </c>
    </row>
    <row r="10" spans="1:14" x14ac:dyDescent="0.2">
      <c r="A10">
        <v>1401</v>
      </c>
      <c r="B10" t="s">
        <v>26</v>
      </c>
      <c r="C10">
        <v>1314</v>
      </c>
      <c r="D10" t="s">
        <v>20</v>
      </c>
      <c r="E10">
        <f>VLOOKUP(A10,'1_Round_2'!$A$2:$F$33,5,FALSE)</f>
        <v>74.16574</v>
      </c>
      <c r="F10">
        <f>VLOOKUP(C10,'1_Round_2'!$C$2:$F$33,4,FALSE)</f>
        <v>63.608905999999998</v>
      </c>
      <c r="G10">
        <f>VLOOKUP(A10,'2_Round_2'!$C$2:$F$33,4,FALSE)</f>
        <v>67.939419999999998</v>
      </c>
      <c r="H10">
        <f>VLOOKUP(C10,'2_Round_2'!$A$2:$F$33,5,FALSE)</f>
        <v>77.524765000000002</v>
      </c>
      <c r="I10">
        <f t="shared" si="1"/>
        <v>71.052580000000006</v>
      </c>
      <c r="J10">
        <f t="shared" si="2"/>
        <v>70.566835499999996</v>
      </c>
      <c r="K10" t="str">
        <f t="shared" si="3"/>
        <v>Texas A&amp;M</v>
      </c>
      <c r="L10" t="s">
        <v>26</v>
      </c>
      <c r="M10">
        <f t="shared" si="0"/>
        <v>1</v>
      </c>
      <c r="N10">
        <v>1</v>
      </c>
    </row>
    <row r="11" spans="1:14" x14ac:dyDescent="0.2">
      <c r="A11">
        <v>1452</v>
      </c>
      <c r="B11" t="s">
        <v>10</v>
      </c>
      <c r="C11">
        <v>1267</v>
      </c>
      <c r="D11" t="s">
        <v>15</v>
      </c>
      <c r="E11">
        <f>VLOOKUP(A11,'1_Round_2'!$A$2:$F$33,5,FALSE)</f>
        <v>76.877440000000007</v>
      </c>
      <c r="F11">
        <f>VLOOKUP(C11,'1_Round_2'!$C$2:$F$33,4,FALSE)</f>
        <v>66.130669999999995</v>
      </c>
      <c r="G11">
        <f>VLOOKUP(A11,'2_Round_2'!$C$2:$F$33,4,FALSE)</f>
        <v>67.298964999999995</v>
      </c>
      <c r="H11">
        <f>VLOOKUP(C11,'2_Round_2'!$A$2:$F$33,5,FALSE)</f>
        <v>80.347880000000004</v>
      </c>
      <c r="I11">
        <f t="shared" si="1"/>
        <v>72.088202499999994</v>
      </c>
      <c r="J11">
        <f t="shared" si="2"/>
        <v>73.239274999999992</v>
      </c>
      <c r="K11" t="str">
        <f t="shared" si="3"/>
        <v>Marshall</v>
      </c>
      <c r="L11" t="s">
        <v>10</v>
      </c>
      <c r="M11">
        <f t="shared" si="0"/>
        <v>0</v>
      </c>
      <c r="N11">
        <v>1</v>
      </c>
    </row>
    <row r="12" spans="1:14" x14ac:dyDescent="0.2">
      <c r="A12">
        <v>1222</v>
      </c>
      <c r="B12" t="s">
        <v>22</v>
      </c>
      <c r="C12">
        <v>1276</v>
      </c>
      <c r="D12" t="s">
        <v>21</v>
      </c>
      <c r="E12">
        <f>VLOOKUP(A12,'1_Round_2'!$A$2:$F$33,5,FALSE)</f>
        <v>75.324389999999994</v>
      </c>
      <c r="F12">
        <f>VLOOKUP(C12,'1_Round_2'!$C$2:$F$33,4,FALSE)</f>
        <v>67.680160000000001</v>
      </c>
      <c r="G12">
        <f>VLOOKUP(A12,'2_Round_2'!$C$2:$F$33,4,FALSE)</f>
        <v>65.059250000000006</v>
      </c>
      <c r="H12">
        <f>VLOOKUP(C12,'2_Round_2'!$A$2:$F$33,5,FALSE)</f>
        <v>77.410870000000003</v>
      </c>
      <c r="I12">
        <f t="shared" si="1"/>
        <v>70.191820000000007</v>
      </c>
      <c r="J12">
        <f t="shared" si="2"/>
        <v>72.545514999999995</v>
      </c>
      <c r="K12" t="str">
        <f t="shared" si="3"/>
        <v>Michigan</v>
      </c>
      <c r="L12" t="s">
        <v>21</v>
      </c>
      <c r="M12">
        <f t="shared" si="0"/>
        <v>1</v>
      </c>
      <c r="N12">
        <v>1</v>
      </c>
    </row>
    <row r="13" spans="1:14" x14ac:dyDescent="0.2">
      <c r="A13">
        <v>1437</v>
      </c>
      <c r="B13" t="s">
        <v>33</v>
      </c>
      <c r="C13">
        <v>1104</v>
      </c>
      <c r="D13" t="s">
        <v>27</v>
      </c>
      <c r="E13">
        <f>VLOOKUP(A13,'1_Round_2'!$A$2:$F$33,5,FALSE)</f>
        <v>79.66807</v>
      </c>
      <c r="F13">
        <f>VLOOKUP(C13,'1_Round_2'!$C$2:$F$33,4,FALSE)</f>
        <v>64.306150000000002</v>
      </c>
      <c r="G13">
        <f>VLOOKUP(A13,'2_Round_2'!$C$2:$F$33,4,FALSE)</f>
        <v>67.226119999999995</v>
      </c>
      <c r="H13">
        <f>VLOOKUP(C13,'2_Round_2'!$A$2:$F$33,5,FALSE)</f>
        <v>77.531975000000003</v>
      </c>
      <c r="I13">
        <f t="shared" si="1"/>
        <v>73.44709499999999</v>
      </c>
      <c r="J13">
        <f t="shared" si="2"/>
        <v>70.919062499999995</v>
      </c>
      <c r="K13" t="str">
        <f t="shared" si="3"/>
        <v>Villanova</v>
      </c>
      <c r="L13" t="s">
        <v>33</v>
      </c>
      <c r="M13">
        <f t="shared" si="0"/>
        <v>1</v>
      </c>
      <c r="N13">
        <v>1</v>
      </c>
    </row>
    <row r="14" spans="1:14" x14ac:dyDescent="0.2">
      <c r="A14">
        <v>1139</v>
      </c>
      <c r="B14" t="s">
        <v>18</v>
      </c>
      <c r="C14">
        <v>1345</v>
      </c>
      <c r="D14" t="s">
        <v>11</v>
      </c>
      <c r="E14">
        <f>VLOOKUP(A14,'1_Round_2'!$A$2:$F$33,5,FALSE)</f>
        <v>78.591480000000004</v>
      </c>
      <c r="F14">
        <f>VLOOKUP(C14,'1_Round_2'!$C$2:$F$33,4,FALSE)</f>
        <v>65.746449999999996</v>
      </c>
      <c r="G14">
        <f>VLOOKUP(A14,'2_Round_2'!$C$2:$F$33,4,FALSE)</f>
        <v>67.765630000000002</v>
      </c>
      <c r="H14">
        <f>VLOOKUP(C14,'2_Round_2'!$A$2:$F$33,5,FALSE)</f>
        <v>82.451194999999998</v>
      </c>
      <c r="I14">
        <f t="shared" si="1"/>
        <v>73.178555000000003</v>
      </c>
      <c r="J14">
        <f t="shared" si="2"/>
        <v>74.098822499999997</v>
      </c>
      <c r="K14" t="str">
        <f t="shared" si="3"/>
        <v>Purdue</v>
      </c>
      <c r="L14" t="s">
        <v>11</v>
      </c>
      <c r="M14">
        <f t="shared" si="0"/>
        <v>1</v>
      </c>
      <c r="N14">
        <v>1</v>
      </c>
    </row>
    <row r="15" spans="1:14" x14ac:dyDescent="0.2">
      <c r="A15">
        <v>1462</v>
      </c>
      <c r="B15" t="s">
        <v>23</v>
      </c>
      <c r="C15">
        <v>1199</v>
      </c>
      <c r="D15" t="s">
        <v>32</v>
      </c>
      <c r="E15">
        <f>VLOOKUP(A15,'1_Round_2'!$A$2:$F$33,5,FALSE)</f>
        <v>73.570885000000004</v>
      </c>
      <c r="F15">
        <f>VLOOKUP(C15,'1_Round_2'!$C$2:$F$33,4,FALSE)</f>
        <v>65.527209999999997</v>
      </c>
      <c r="G15">
        <f>VLOOKUP(A15,'2_Round_2'!$C$2:$F$33,4,FALSE)</f>
        <v>65.155959999999993</v>
      </c>
      <c r="H15">
        <f>VLOOKUP(C15,'2_Round_2'!$A$2:$F$33,5,FALSE)</f>
        <v>77.164420000000007</v>
      </c>
      <c r="I15">
        <f t="shared" si="1"/>
        <v>69.363422499999999</v>
      </c>
      <c r="J15">
        <f t="shared" si="2"/>
        <v>71.345815000000002</v>
      </c>
      <c r="K15" t="str">
        <f t="shared" si="3"/>
        <v>Florida St</v>
      </c>
      <c r="L15" t="s">
        <v>32</v>
      </c>
      <c r="M15">
        <f t="shared" si="0"/>
        <v>1</v>
      </c>
      <c r="N15">
        <v>1</v>
      </c>
    </row>
    <row r="16" spans="1:14" x14ac:dyDescent="0.2">
      <c r="A16">
        <v>1246</v>
      </c>
      <c r="B16" t="s">
        <v>6</v>
      </c>
      <c r="C16">
        <v>1138</v>
      </c>
      <c r="D16" t="s">
        <v>14</v>
      </c>
      <c r="E16">
        <f>VLOOKUP(A16,'1_Round_2'!$A$2:$F$33,5,FALSE)</f>
        <v>83.110695000000007</v>
      </c>
      <c r="F16">
        <f>VLOOKUP(C16,'1_Round_2'!$C$2:$F$33,4,FALSE)</f>
        <v>64.795199999999994</v>
      </c>
      <c r="G16">
        <f>VLOOKUP(A16,'2_Round_2'!$C$2:$F$33,4,FALSE)</f>
        <v>72.402439999999999</v>
      </c>
      <c r="H16">
        <f>VLOOKUP(C16,'2_Round_2'!$A$2:$F$33,5,FALSE)</f>
        <v>77.428794999999994</v>
      </c>
      <c r="I16">
        <f t="shared" si="1"/>
        <v>77.756567500000003</v>
      </c>
      <c r="J16">
        <f t="shared" si="2"/>
        <v>71.111997500000001</v>
      </c>
      <c r="K16" t="str">
        <f t="shared" si="3"/>
        <v>Kentucky</v>
      </c>
      <c r="L16" t="s">
        <v>6</v>
      </c>
      <c r="M16">
        <f t="shared" si="0"/>
        <v>1</v>
      </c>
      <c r="N16">
        <v>1</v>
      </c>
    </row>
    <row r="17" spans="1:14" x14ac:dyDescent="0.2">
      <c r="A17">
        <v>1348</v>
      </c>
      <c r="B17" t="s">
        <v>25</v>
      </c>
      <c r="C17">
        <v>1181</v>
      </c>
      <c r="D17" t="s">
        <v>29</v>
      </c>
      <c r="E17">
        <f>VLOOKUP(A17,'1_Round_2'!$A$2:$F$33,5,FALSE)</f>
        <v>83.033355999999998</v>
      </c>
      <c r="F17">
        <f>VLOOKUP(C17,'1_Round_2'!$C$2:$F$33,4,FALSE)</f>
        <v>62.481453000000002</v>
      </c>
      <c r="G17">
        <f>VLOOKUP(A17,'2_Round_2'!$C$2:$F$33,4,FALSE)</f>
        <v>69.984690000000001</v>
      </c>
      <c r="H17">
        <f>VLOOKUP(C17,'2_Round_2'!$A$2:$F$33,5,FALSE)</f>
        <v>86.426550000000006</v>
      </c>
      <c r="I17">
        <f t="shared" si="1"/>
        <v>76.509022999999999</v>
      </c>
      <c r="J17">
        <f t="shared" si="2"/>
        <v>74.454001500000004</v>
      </c>
      <c r="K17" t="str">
        <f t="shared" si="3"/>
        <v>Rhode Island</v>
      </c>
      <c r="L17" t="s">
        <v>29</v>
      </c>
      <c r="M17">
        <f t="shared" si="0"/>
        <v>0</v>
      </c>
      <c r="N17">
        <v>1</v>
      </c>
    </row>
    <row r="19" spans="1:14" x14ac:dyDescent="0.2">
      <c r="M19">
        <f>SUM(M2:M17)</f>
        <v>9</v>
      </c>
      <c r="N19">
        <f>SUM(N2:N17)</f>
        <v>16</v>
      </c>
    </row>
    <row r="20" spans="1:14" x14ac:dyDescent="0.2">
      <c r="M20">
        <f>M19/N19</f>
        <v>0.5625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FB35-0E55-CE49-9784-7CAB69E58B33}">
  <dimension ref="A1:F17"/>
  <sheetViews>
    <sheetView workbookViewId="0">
      <selection activeCell="D20" sqref="D20"/>
    </sheetView>
  </sheetViews>
  <sheetFormatPr baseColWidth="10" defaultRowHeight="16" x14ac:dyDescent="0.2"/>
  <cols>
    <col min="5" max="5" width="16.6640625" bestFit="1" customWidth="1"/>
    <col min="6" max="6" width="15.5" bestFit="1" customWidth="1"/>
    <col min="7" max="7" width="16.83203125" bestFit="1" customWidth="1"/>
    <col min="8" max="8" width="15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1242</v>
      </c>
      <c r="B2" t="s">
        <v>37</v>
      </c>
      <c r="C2">
        <v>1371</v>
      </c>
      <c r="D2" t="s">
        <v>28</v>
      </c>
      <c r="E2">
        <v>84.097449999999995</v>
      </c>
      <c r="F2">
        <v>68.907454999999999</v>
      </c>
    </row>
    <row r="3" spans="1:6" x14ac:dyDescent="0.2">
      <c r="A3">
        <v>1196</v>
      </c>
      <c r="B3" t="s">
        <v>36</v>
      </c>
      <c r="C3">
        <v>1403</v>
      </c>
      <c r="D3" t="s">
        <v>35</v>
      </c>
      <c r="E3">
        <v>72.958100000000002</v>
      </c>
      <c r="F3">
        <v>61.453648000000001</v>
      </c>
    </row>
    <row r="4" spans="1:6" x14ac:dyDescent="0.2">
      <c r="A4">
        <v>1260</v>
      </c>
      <c r="B4" t="s">
        <v>19</v>
      </c>
      <c r="C4">
        <v>1397</v>
      </c>
      <c r="D4" t="s">
        <v>17</v>
      </c>
      <c r="E4">
        <v>70.439859999999996</v>
      </c>
      <c r="F4">
        <v>64.283140000000003</v>
      </c>
    </row>
    <row r="5" spans="1:6" x14ac:dyDescent="0.2">
      <c r="A5">
        <v>1420</v>
      </c>
      <c r="B5" t="s">
        <v>24</v>
      </c>
      <c r="C5">
        <v>1243</v>
      </c>
      <c r="D5" t="s">
        <v>12</v>
      </c>
      <c r="E5">
        <v>65.283529999999999</v>
      </c>
      <c r="F5">
        <v>57.209133000000001</v>
      </c>
    </row>
    <row r="6" spans="1:6" x14ac:dyDescent="0.2">
      <c r="A6">
        <v>1393</v>
      </c>
      <c r="B6" t="s">
        <v>31</v>
      </c>
      <c r="C6">
        <v>1277</v>
      </c>
      <c r="D6" t="s">
        <v>8</v>
      </c>
      <c r="E6">
        <v>72.289190000000005</v>
      </c>
      <c r="F6">
        <v>67.836410000000001</v>
      </c>
    </row>
    <row r="7" spans="1:6" x14ac:dyDescent="0.2">
      <c r="A7">
        <v>1305</v>
      </c>
      <c r="B7" t="s">
        <v>7</v>
      </c>
      <c r="C7">
        <v>1153</v>
      </c>
      <c r="D7" t="s">
        <v>13</v>
      </c>
      <c r="E7">
        <v>77.745739999999998</v>
      </c>
      <c r="F7">
        <v>66.612685999999997</v>
      </c>
    </row>
    <row r="8" spans="1:6" x14ac:dyDescent="0.2">
      <c r="A8">
        <v>1155</v>
      </c>
      <c r="B8" t="s">
        <v>34</v>
      </c>
      <c r="C8">
        <v>1120</v>
      </c>
      <c r="D8" t="s">
        <v>30</v>
      </c>
      <c r="E8">
        <v>80.617239999999995</v>
      </c>
      <c r="F8">
        <v>68.25112</v>
      </c>
    </row>
    <row r="9" spans="1:6" x14ac:dyDescent="0.2">
      <c r="A9">
        <v>1326</v>
      </c>
      <c r="B9" t="s">
        <v>9</v>
      </c>
      <c r="C9">
        <v>1211</v>
      </c>
      <c r="D9" t="s">
        <v>16</v>
      </c>
      <c r="E9">
        <v>78.926056000000003</v>
      </c>
      <c r="F9">
        <v>66.679305999999997</v>
      </c>
    </row>
    <row r="10" spans="1:6" x14ac:dyDescent="0.2">
      <c r="A10">
        <v>1401</v>
      </c>
      <c r="B10" t="s">
        <v>26</v>
      </c>
      <c r="C10">
        <v>1314</v>
      </c>
      <c r="D10" t="s">
        <v>20</v>
      </c>
      <c r="E10">
        <v>74.16574</v>
      </c>
      <c r="F10">
        <v>63.608905999999998</v>
      </c>
    </row>
    <row r="11" spans="1:6" x14ac:dyDescent="0.2">
      <c r="A11">
        <v>1452</v>
      </c>
      <c r="B11" t="s">
        <v>10</v>
      </c>
      <c r="C11">
        <v>1267</v>
      </c>
      <c r="D11" t="s">
        <v>15</v>
      </c>
      <c r="E11">
        <v>76.877440000000007</v>
      </c>
      <c r="F11">
        <v>66.130669999999995</v>
      </c>
    </row>
    <row r="12" spans="1:6" x14ac:dyDescent="0.2">
      <c r="A12">
        <v>1222</v>
      </c>
      <c r="B12" t="s">
        <v>22</v>
      </c>
      <c r="C12">
        <v>1276</v>
      </c>
      <c r="D12" t="s">
        <v>21</v>
      </c>
      <c r="E12">
        <v>75.324389999999994</v>
      </c>
      <c r="F12">
        <v>67.680160000000001</v>
      </c>
    </row>
    <row r="13" spans="1:6" x14ac:dyDescent="0.2">
      <c r="A13">
        <v>1437</v>
      </c>
      <c r="B13" t="s">
        <v>33</v>
      </c>
      <c r="C13">
        <v>1104</v>
      </c>
      <c r="D13" t="s">
        <v>27</v>
      </c>
      <c r="E13">
        <v>79.66807</v>
      </c>
      <c r="F13">
        <v>64.306150000000002</v>
      </c>
    </row>
    <row r="14" spans="1:6" x14ac:dyDescent="0.2">
      <c r="A14">
        <v>1139</v>
      </c>
      <c r="B14" t="s">
        <v>18</v>
      </c>
      <c r="C14">
        <v>1345</v>
      </c>
      <c r="D14" t="s">
        <v>11</v>
      </c>
      <c r="E14">
        <v>78.591480000000004</v>
      </c>
      <c r="F14">
        <v>65.746449999999996</v>
      </c>
    </row>
    <row r="15" spans="1:6" x14ac:dyDescent="0.2">
      <c r="A15">
        <v>1462</v>
      </c>
      <c r="B15" t="s">
        <v>23</v>
      </c>
      <c r="C15">
        <v>1199</v>
      </c>
      <c r="D15" t="s">
        <v>32</v>
      </c>
      <c r="E15">
        <v>73.570885000000004</v>
      </c>
      <c r="F15">
        <v>65.527209999999997</v>
      </c>
    </row>
    <row r="16" spans="1:6" x14ac:dyDescent="0.2">
      <c r="A16">
        <v>1246</v>
      </c>
      <c r="B16" t="s">
        <v>6</v>
      </c>
      <c r="C16">
        <v>1138</v>
      </c>
      <c r="D16" t="s">
        <v>14</v>
      </c>
      <c r="E16">
        <v>83.110695000000007</v>
      </c>
      <c r="F16">
        <v>64.795199999999994</v>
      </c>
    </row>
    <row r="17" spans="1:6" x14ac:dyDescent="0.2">
      <c r="A17">
        <v>1348</v>
      </c>
      <c r="B17" t="s">
        <v>25</v>
      </c>
      <c r="C17">
        <v>1181</v>
      </c>
      <c r="D17" t="s">
        <v>29</v>
      </c>
      <c r="E17">
        <v>83.033355999999998</v>
      </c>
      <c r="F17">
        <v>62.481453000000002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4916-5206-EA41-959B-7182991A2745}">
  <dimension ref="A1:F17"/>
  <sheetViews>
    <sheetView workbookViewId="0">
      <selection activeCell="B8" sqref="B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1371</v>
      </c>
      <c r="B2" t="s">
        <v>28</v>
      </c>
      <c r="C2">
        <v>1242</v>
      </c>
      <c r="D2" t="s">
        <v>37</v>
      </c>
      <c r="E2">
        <v>83.037360000000007</v>
      </c>
      <c r="F2">
        <v>68.643240000000006</v>
      </c>
    </row>
    <row r="3" spans="1:6" x14ac:dyDescent="0.2">
      <c r="A3">
        <v>1211</v>
      </c>
      <c r="B3" t="s">
        <v>16</v>
      </c>
      <c r="C3">
        <v>1326</v>
      </c>
      <c r="D3" t="s">
        <v>9</v>
      </c>
      <c r="E3">
        <v>79.900530000000003</v>
      </c>
      <c r="F3">
        <v>64.952209999999994</v>
      </c>
    </row>
    <row r="4" spans="1:6" x14ac:dyDescent="0.2">
      <c r="A4">
        <v>1345</v>
      </c>
      <c r="B4" t="s">
        <v>11</v>
      </c>
      <c r="C4">
        <v>1139</v>
      </c>
      <c r="D4" t="s">
        <v>18</v>
      </c>
      <c r="E4">
        <v>82.451194999999998</v>
      </c>
      <c r="F4">
        <v>67.765630000000002</v>
      </c>
    </row>
    <row r="5" spans="1:6" x14ac:dyDescent="0.2">
      <c r="A5">
        <v>1276</v>
      </c>
      <c r="B5" t="s">
        <v>21</v>
      </c>
      <c r="C5">
        <v>1222</v>
      </c>
      <c r="D5" t="s">
        <v>22</v>
      </c>
      <c r="E5">
        <v>77.410870000000003</v>
      </c>
      <c r="F5">
        <v>65.059250000000006</v>
      </c>
    </row>
    <row r="6" spans="1:6" x14ac:dyDescent="0.2">
      <c r="A6">
        <v>1181</v>
      </c>
      <c r="B6" t="s">
        <v>29</v>
      </c>
      <c r="C6">
        <v>1348</v>
      </c>
      <c r="D6" t="s">
        <v>25</v>
      </c>
      <c r="E6">
        <v>86.426550000000006</v>
      </c>
      <c r="F6">
        <v>69.984690000000001</v>
      </c>
    </row>
    <row r="7" spans="1:6" x14ac:dyDescent="0.2">
      <c r="A7">
        <v>1199</v>
      </c>
      <c r="B7" t="s">
        <v>32</v>
      </c>
      <c r="C7">
        <v>1462</v>
      </c>
      <c r="D7" t="s">
        <v>23</v>
      </c>
      <c r="E7">
        <v>77.164420000000007</v>
      </c>
      <c r="F7">
        <v>65.155959999999993</v>
      </c>
    </row>
    <row r="8" spans="1:6" x14ac:dyDescent="0.2">
      <c r="A8">
        <v>1104</v>
      </c>
      <c r="B8" t="s">
        <v>27</v>
      </c>
      <c r="C8">
        <v>1437</v>
      </c>
      <c r="D8" t="s">
        <v>33</v>
      </c>
      <c r="E8">
        <v>77.531975000000003</v>
      </c>
      <c r="F8">
        <v>67.226119999999995</v>
      </c>
    </row>
    <row r="9" spans="1:6" x14ac:dyDescent="0.2">
      <c r="A9">
        <v>1153</v>
      </c>
      <c r="B9" t="s">
        <v>13</v>
      </c>
      <c r="C9">
        <v>1305</v>
      </c>
      <c r="D9" t="s">
        <v>7</v>
      </c>
      <c r="E9">
        <v>78.798195000000007</v>
      </c>
      <c r="F9">
        <v>59.35792</v>
      </c>
    </row>
    <row r="10" spans="1:6" x14ac:dyDescent="0.2">
      <c r="A10">
        <v>1277</v>
      </c>
      <c r="B10" t="s">
        <v>8</v>
      </c>
      <c r="C10">
        <v>1393</v>
      </c>
      <c r="D10" t="s">
        <v>31</v>
      </c>
      <c r="E10">
        <v>83.061210000000003</v>
      </c>
      <c r="F10">
        <v>58.869537000000001</v>
      </c>
    </row>
    <row r="11" spans="1:6" x14ac:dyDescent="0.2">
      <c r="A11">
        <v>1403</v>
      </c>
      <c r="B11" t="s">
        <v>35</v>
      </c>
      <c r="C11">
        <v>1196</v>
      </c>
      <c r="D11" t="s">
        <v>36</v>
      </c>
      <c r="E11">
        <v>76.115899999999996</v>
      </c>
      <c r="F11">
        <v>68.404499999999999</v>
      </c>
    </row>
    <row r="12" spans="1:6" x14ac:dyDescent="0.2">
      <c r="A12">
        <v>1120</v>
      </c>
      <c r="B12" t="s">
        <v>30</v>
      </c>
      <c r="C12">
        <v>1155</v>
      </c>
      <c r="D12" t="s">
        <v>34</v>
      </c>
      <c r="E12">
        <v>78.141310000000004</v>
      </c>
      <c r="F12">
        <v>59.816074</v>
      </c>
    </row>
    <row r="13" spans="1:6" x14ac:dyDescent="0.2">
      <c r="A13">
        <v>1397</v>
      </c>
      <c r="B13" t="s">
        <v>17</v>
      </c>
      <c r="C13">
        <v>1260</v>
      </c>
      <c r="D13" t="s">
        <v>19</v>
      </c>
      <c r="E13">
        <v>67.338080000000005</v>
      </c>
      <c r="F13">
        <v>58.895650000000003</v>
      </c>
    </row>
    <row r="14" spans="1:6" x14ac:dyDescent="0.2">
      <c r="A14">
        <v>1243</v>
      </c>
      <c r="B14" t="s">
        <v>12</v>
      </c>
      <c r="C14">
        <v>1420</v>
      </c>
      <c r="D14" t="s">
        <v>24</v>
      </c>
      <c r="E14">
        <v>67.971953999999997</v>
      </c>
      <c r="F14">
        <v>58.261496999999999</v>
      </c>
    </row>
    <row r="15" spans="1:6" x14ac:dyDescent="0.2">
      <c r="A15">
        <v>1314</v>
      </c>
      <c r="B15" t="s">
        <v>20</v>
      </c>
      <c r="C15">
        <v>1401</v>
      </c>
      <c r="D15" t="s">
        <v>26</v>
      </c>
      <c r="E15">
        <v>77.524765000000002</v>
      </c>
      <c r="F15">
        <v>67.939419999999998</v>
      </c>
    </row>
    <row r="16" spans="1:6" x14ac:dyDescent="0.2">
      <c r="A16">
        <v>1138</v>
      </c>
      <c r="B16" t="s">
        <v>14</v>
      </c>
      <c r="C16">
        <v>1246</v>
      </c>
      <c r="D16" t="s">
        <v>6</v>
      </c>
      <c r="E16">
        <v>77.428794999999994</v>
      </c>
      <c r="F16">
        <v>72.402439999999999</v>
      </c>
    </row>
    <row r="17" spans="1:6" x14ac:dyDescent="0.2">
      <c r="A17">
        <v>1267</v>
      </c>
      <c r="B17" t="s">
        <v>15</v>
      </c>
      <c r="C17">
        <v>1452</v>
      </c>
      <c r="D17" t="s">
        <v>10</v>
      </c>
      <c r="E17">
        <v>80.347880000000004</v>
      </c>
      <c r="F17">
        <v>67.298964999999995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Round_2_Pred</vt:lpstr>
      <vt:lpstr>1_Round_2</vt:lpstr>
      <vt:lpstr>2_Round_2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 Crosby</dc:creator>
  <cp:lastModifiedBy>Murphy Crosby</cp:lastModifiedBy>
  <dcterms:created xsi:type="dcterms:W3CDTF">2018-03-19T00:50:13Z</dcterms:created>
  <dcterms:modified xsi:type="dcterms:W3CDTF">2018-04-06T21:00:25Z</dcterms:modified>
</cp:coreProperties>
</file>