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phycrosby/Documents/github/NCAA_Prediction/"/>
    </mc:Choice>
  </mc:AlternateContent>
  <xr:revisionPtr revIDLastSave="0" documentId="13_ncr:1_{C73E847C-53AD-6A42-ABB4-633CCBA92C84}" xr6:coauthVersionLast="31" xr6:coauthVersionMax="31" xr10:uidLastSave="{00000000-0000-0000-0000-000000000000}"/>
  <bookViews>
    <workbookView xWindow="0" yWindow="460" windowWidth="25600" windowHeight="14540" xr2:uid="{00000000-000D-0000-FFFF-FFFF00000000}"/>
  </bookViews>
  <sheets>
    <sheet name="Round_1_Pred" sheetId="6" r:id="rId1"/>
    <sheet name="1_Round_1" sheetId="3" r:id="rId2"/>
    <sheet name="2_Round_1" sheetId="4" r:id="rId3"/>
  </sheets>
  <calcPr calcId="179017"/>
</workbook>
</file>

<file path=xl/calcChain.xml><?xml version="1.0" encoding="utf-8"?>
<calcChain xmlns="http://schemas.openxmlformats.org/spreadsheetml/2006/main">
  <c r="M36" i="6" l="1"/>
  <c r="N35" i="6"/>
  <c r="M3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2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K3" i="6"/>
  <c r="J3" i="6"/>
  <c r="I3" i="6"/>
  <c r="H3" i="6"/>
  <c r="G3" i="6"/>
  <c r="F3" i="6"/>
  <c r="E3" i="6"/>
  <c r="K2" i="6"/>
  <c r="J2" i="6"/>
  <c r="I2" i="6"/>
  <c r="H2" i="6"/>
  <c r="G2" i="6"/>
  <c r="F2" i="6"/>
  <c r="E2" i="6"/>
</calcChain>
</file>

<file path=xl/sharedStrings.xml><?xml version="1.0" encoding="utf-8"?>
<sst xmlns="http://schemas.openxmlformats.org/spreadsheetml/2006/main" count="248" uniqueCount="82">
  <si>
    <t>WTeamID</t>
  </si>
  <si>
    <t>WTeamName</t>
  </si>
  <si>
    <t>LTeamID</t>
  </si>
  <si>
    <t>LTeamName</t>
  </si>
  <si>
    <t>WTeamScore</t>
  </si>
  <si>
    <t>LTeamScore</t>
  </si>
  <si>
    <t>Kentucky</t>
  </si>
  <si>
    <t>Davidson</t>
  </si>
  <si>
    <t>Nevada</t>
  </si>
  <si>
    <t>Texas</t>
  </si>
  <si>
    <t>Michigan St</t>
  </si>
  <si>
    <t>Bucknell</t>
  </si>
  <si>
    <t>Ohio St</t>
  </si>
  <si>
    <t>S Dakota St</t>
  </si>
  <si>
    <t>West Virginia</t>
  </si>
  <si>
    <t>Murray St</t>
  </si>
  <si>
    <t>Purdue</t>
  </si>
  <si>
    <t>CS Fullerton</t>
  </si>
  <si>
    <t>Creighton</t>
  </si>
  <si>
    <t>Kansas St</t>
  </si>
  <si>
    <t>Cincinnati</t>
  </si>
  <si>
    <t>Georgia St</t>
  </si>
  <si>
    <t>Arizona</t>
  </si>
  <si>
    <t>Buffalo</t>
  </si>
  <si>
    <t>Wichita St</t>
  </si>
  <si>
    <t>Marshall</t>
  </si>
  <si>
    <t>Gonzaga</t>
  </si>
  <si>
    <t>UNC Greensboro</t>
  </si>
  <si>
    <t>Tennessee</t>
  </si>
  <si>
    <t>Wright St</t>
  </si>
  <si>
    <t>Arkansas</t>
  </si>
  <si>
    <t>Butler</t>
  </si>
  <si>
    <t>Miami FL</t>
  </si>
  <si>
    <t>Loyola-Chicago</t>
  </si>
  <si>
    <t>North Carolina</t>
  </si>
  <si>
    <t>Lipscomb</t>
  </si>
  <si>
    <t>Michigan</t>
  </si>
  <si>
    <t>Montana</t>
  </si>
  <si>
    <t>Houston</t>
  </si>
  <si>
    <t>San Diego St</t>
  </si>
  <si>
    <t>Xavier</t>
  </si>
  <si>
    <t>NC Central</t>
  </si>
  <si>
    <t>Virginia</t>
  </si>
  <si>
    <t>UMBC</t>
  </si>
  <si>
    <t>Rhode Island</t>
  </si>
  <si>
    <t>Oklahoma</t>
  </si>
  <si>
    <t>Texas A&amp;M</t>
  </si>
  <si>
    <t>Providence</t>
  </si>
  <si>
    <t>Virginia Tech</t>
  </si>
  <si>
    <t>Alabama</t>
  </si>
  <si>
    <t>Seton Hall</t>
  </si>
  <si>
    <t>NC State</t>
  </si>
  <si>
    <t>Duke</t>
  </si>
  <si>
    <t>Iona</t>
  </si>
  <si>
    <t>Auburn</t>
  </si>
  <si>
    <t>Col Charleston</t>
  </si>
  <si>
    <t>TCU</t>
  </si>
  <si>
    <t>Syracuse</t>
  </si>
  <si>
    <t>Missouri</t>
  </si>
  <si>
    <t>Florida St</t>
  </si>
  <si>
    <t>Villanova</t>
  </si>
  <si>
    <t>Radford</t>
  </si>
  <si>
    <t>Clemson</t>
  </si>
  <si>
    <t>New Mexico St</t>
  </si>
  <si>
    <t>Texas Tech</t>
  </si>
  <si>
    <t>SF Austin</t>
  </si>
  <si>
    <t>Florida</t>
  </si>
  <si>
    <t>St Bonaventure</t>
  </si>
  <si>
    <t>Kansas</t>
  </si>
  <si>
    <t>Penn</t>
  </si>
  <si>
    <t>TeamID_1</t>
  </si>
  <si>
    <t>TeamName_1</t>
  </si>
  <si>
    <t>TeamID_2</t>
  </si>
  <si>
    <t>TeamName_2</t>
  </si>
  <si>
    <t>Team_1_Score_1</t>
  </si>
  <si>
    <t>Team_2_Score_1</t>
  </si>
  <si>
    <t>Team_1_Score_2</t>
  </si>
  <si>
    <t>Team_2_Score_2</t>
  </si>
  <si>
    <t>Team_1_Avg</t>
  </si>
  <si>
    <t>Team_2_Avg</t>
  </si>
  <si>
    <t>Prediction</t>
  </si>
  <si>
    <t>Actual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</si>
</sst>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0AE2-6724-B545-BEA8-7CF97FAB0B4E}">
  <dimension ref="A1:N36"/>
  <sheetViews>
    <sheetView tabSelected="1" topLeftCell="E2" workbookViewId="0">
      <selection activeCell="M37" sqref="M37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9.5" bestFit="1" customWidth="1"/>
    <col min="4" max="4" width="14.83203125" bestFit="1" customWidth="1"/>
    <col min="5" max="8" width="15.33203125" bestFit="1" customWidth="1"/>
    <col min="9" max="10" width="11.83203125" bestFit="1" customWidth="1"/>
    <col min="11" max="11" width="20" customWidth="1"/>
    <col min="12" max="12" width="12.83203125" bestFit="1" customWidth="1"/>
  </cols>
  <sheetData>
    <row r="1" spans="1:14" x14ac:dyDescent="0.2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</row>
    <row r="2" spans="1:14" x14ac:dyDescent="0.2">
      <c r="A2">
        <v>1246</v>
      </c>
      <c r="B2" t="s">
        <v>6</v>
      </c>
      <c r="C2">
        <v>1172</v>
      </c>
      <c r="D2" t="s">
        <v>7</v>
      </c>
      <c r="E2">
        <f>VLOOKUP(A2,'1_Round_1'!$A$2:$F$33,5,FALSE)</f>
        <v>74.80189</v>
      </c>
      <c r="F2">
        <f>VLOOKUP(C2,'1_Round_1'!$C$2:$F$33,4,FALSE)</f>
        <v>57.800136999999999</v>
      </c>
      <c r="G2">
        <f>VLOOKUP(A2,'2_Round_1'!$C$2:$F$33,4,FALSE)</f>
        <v>64.707436000000001</v>
      </c>
      <c r="H2">
        <f>VLOOKUP(C2,'2_Round_1'!$A$2:$F$33,5,FALSE)</f>
        <v>75.958619999999996</v>
      </c>
      <c r="I2">
        <f>AVERAGE(E2,G2)</f>
        <v>69.754662999999994</v>
      </c>
      <c r="J2">
        <f>AVERAGE(F2,H2)</f>
        <v>66.879378500000001</v>
      </c>
      <c r="K2" t="str">
        <f>IF(I2&gt;J2,B2,D2)</f>
        <v>Kentucky</v>
      </c>
      <c r="L2" t="s">
        <v>6</v>
      </c>
      <c r="M2">
        <f>IF(K2=L2,1,0)</f>
        <v>1</v>
      </c>
      <c r="N2">
        <v>1</v>
      </c>
    </row>
    <row r="3" spans="1:14" x14ac:dyDescent="0.2">
      <c r="A3">
        <v>1305</v>
      </c>
      <c r="B3" t="s">
        <v>8</v>
      </c>
      <c r="C3">
        <v>1400</v>
      </c>
      <c r="D3" t="s">
        <v>9</v>
      </c>
      <c r="E3">
        <f>VLOOKUP(A3,'1_Round_1'!$A$2:$F$33,5,FALSE)</f>
        <v>79.373474000000002</v>
      </c>
      <c r="F3">
        <f>VLOOKUP(C3,'1_Round_1'!$C$2:$F$33,4,FALSE)</f>
        <v>63.820599999999999</v>
      </c>
      <c r="G3">
        <f>VLOOKUP(A3,'2_Round_1'!$C$2:$F$33,4,FALSE)</f>
        <v>63.06765</v>
      </c>
      <c r="H3">
        <f>VLOOKUP(C3,'2_Round_1'!$A$2:$F$33,5,FALSE)</f>
        <v>76.838486000000003</v>
      </c>
      <c r="I3">
        <f>AVERAGE(E3,G3)</f>
        <v>71.220562000000001</v>
      </c>
      <c r="J3">
        <f>AVERAGE(F3,H3)</f>
        <v>70.329543000000001</v>
      </c>
      <c r="K3" t="str">
        <f>IF(I3&gt;J3,B3,D3)</f>
        <v>Nevada</v>
      </c>
      <c r="L3" t="s">
        <v>8</v>
      </c>
      <c r="M3">
        <f t="shared" ref="M3:M33" si="0">IF(K3=L3,1,0)</f>
        <v>1</v>
      </c>
      <c r="N3">
        <v>1</v>
      </c>
    </row>
    <row r="4" spans="1:14" x14ac:dyDescent="0.2">
      <c r="A4">
        <v>1277</v>
      </c>
      <c r="B4" t="s">
        <v>10</v>
      </c>
      <c r="C4">
        <v>1137</v>
      </c>
      <c r="D4" t="s">
        <v>11</v>
      </c>
      <c r="E4">
        <f>VLOOKUP(A4,'1_Round_1'!$A$2:$F$33,5,FALSE)</f>
        <v>80.861594999999994</v>
      </c>
      <c r="F4">
        <f>VLOOKUP(C4,'1_Round_1'!$C$2:$F$33,4,FALSE)</f>
        <v>62.882088000000003</v>
      </c>
      <c r="G4">
        <f>VLOOKUP(A4,'2_Round_1'!$C$2:$F$33,4,FALSE)</f>
        <v>65.598910000000004</v>
      </c>
      <c r="H4">
        <f>VLOOKUP(C4,'2_Round_1'!$A$2:$F$33,5,FALSE)</f>
        <v>79.518370000000004</v>
      </c>
      <c r="I4">
        <f t="shared" ref="I4:I33" si="1">AVERAGE(E4,G4)</f>
        <v>73.230252500000006</v>
      </c>
      <c r="J4">
        <f t="shared" ref="J4:J33" si="2">AVERAGE(F4,H4)</f>
        <v>71.200229000000007</v>
      </c>
      <c r="K4" t="str">
        <f t="shared" ref="K4:K33" si="3">IF(I4&gt;J4,B4,D4)</f>
        <v>Michigan St</v>
      </c>
      <c r="L4" t="s">
        <v>10</v>
      </c>
      <c r="M4">
        <f t="shared" si="0"/>
        <v>1</v>
      </c>
      <c r="N4">
        <v>1</v>
      </c>
    </row>
    <row r="5" spans="1:14" x14ac:dyDescent="0.2">
      <c r="A5">
        <v>1326</v>
      </c>
      <c r="B5" t="s">
        <v>12</v>
      </c>
      <c r="C5">
        <v>1355</v>
      </c>
      <c r="D5" t="s">
        <v>13</v>
      </c>
      <c r="E5">
        <f>VLOOKUP(A5,'1_Round_1'!$A$2:$F$33,5,FALSE)</f>
        <v>84.005510000000001</v>
      </c>
      <c r="F5">
        <f>VLOOKUP(C5,'1_Round_1'!$C$2:$F$33,4,FALSE)</f>
        <v>67.273309999999995</v>
      </c>
      <c r="G5">
        <f>VLOOKUP(A5,'2_Round_1'!$C$2:$F$33,4,FALSE)</f>
        <v>63.252583000000001</v>
      </c>
      <c r="H5">
        <f>VLOOKUP(C5,'2_Round_1'!$A$2:$F$33,5,FALSE)</f>
        <v>80.242096000000004</v>
      </c>
      <c r="I5">
        <f t="shared" si="1"/>
        <v>73.629046500000001</v>
      </c>
      <c r="J5">
        <f t="shared" si="2"/>
        <v>73.757702999999992</v>
      </c>
      <c r="K5" t="str">
        <f t="shared" si="3"/>
        <v>S Dakota St</v>
      </c>
      <c r="L5" t="s">
        <v>12</v>
      </c>
      <c r="M5">
        <f t="shared" si="0"/>
        <v>0</v>
      </c>
      <c r="N5">
        <v>1</v>
      </c>
    </row>
    <row r="6" spans="1:14" x14ac:dyDescent="0.2">
      <c r="A6">
        <v>1452</v>
      </c>
      <c r="B6" t="s">
        <v>14</v>
      </c>
      <c r="C6">
        <v>1293</v>
      </c>
      <c r="D6" t="s">
        <v>15</v>
      </c>
      <c r="E6">
        <f>VLOOKUP(A6,'1_Round_1'!$A$2:$F$33,5,FALSE)</f>
        <v>76.939419999999998</v>
      </c>
      <c r="F6">
        <f>VLOOKUP(C6,'1_Round_1'!$C$2:$F$33,4,FALSE)</f>
        <v>61.036803999999997</v>
      </c>
      <c r="G6">
        <f>VLOOKUP(A6,'2_Round_1'!$C$2:$F$33,4,FALSE)</f>
        <v>63.72786</v>
      </c>
      <c r="H6">
        <f>VLOOKUP(C6,'2_Round_1'!$A$2:$F$33,5,FALSE)</f>
        <v>77.679029999999997</v>
      </c>
      <c r="I6">
        <f t="shared" si="1"/>
        <v>70.333640000000003</v>
      </c>
      <c r="J6">
        <f t="shared" si="2"/>
        <v>69.357917</v>
      </c>
      <c r="K6" t="str">
        <f t="shared" si="3"/>
        <v>West Virginia</v>
      </c>
      <c r="L6" t="s">
        <v>14</v>
      </c>
      <c r="M6">
        <f t="shared" si="0"/>
        <v>1</v>
      </c>
      <c r="N6">
        <v>1</v>
      </c>
    </row>
    <row r="7" spans="1:14" x14ac:dyDescent="0.2">
      <c r="A7">
        <v>1345</v>
      </c>
      <c r="B7" t="s">
        <v>16</v>
      </c>
      <c r="C7">
        <v>1168</v>
      </c>
      <c r="D7" t="s">
        <v>17</v>
      </c>
      <c r="E7">
        <f>VLOOKUP(A7,'1_Round_1'!$A$2:$F$33,5,FALSE)</f>
        <v>77.145009999999999</v>
      </c>
      <c r="F7">
        <f>VLOOKUP(C7,'1_Round_1'!$C$2:$F$33,4,FALSE)</f>
        <v>60.812866</v>
      </c>
      <c r="G7">
        <f>VLOOKUP(A7,'2_Round_1'!$C$2:$F$33,4,FALSE)</f>
        <v>62.909542000000002</v>
      </c>
      <c r="H7">
        <f>VLOOKUP(C7,'2_Round_1'!$A$2:$F$33,5,FALSE)</f>
        <v>77.853570000000005</v>
      </c>
      <c r="I7">
        <f t="shared" si="1"/>
        <v>70.027276000000001</v>
      </c>
      <c r="J7">
        <f t="shared" si="2"/>
        <v>69.333218000000002</v>
      </c>
      <c r="K7" t="str">
        <f t="shared" si="3"/>
        <v>Purdue</v>
      </c>
      <c r="L7" t="s">
        <v>16</v>
      </c>
      <c r="M7">
        <f t="shared" si="0"/>
        <v>1</v>
      </c>
      <c r="N7">
        <v>1</v>
      </c>
    </row>
    <row r="8" spans="1:14" x14ac:dyDescent="0.2">
      <c r="A8">
        <v>1166</v>
      </c>
      <c r="B8" t="s">
        <v>18</v>
      </c>
      <c r="C8">
        <v>1243</v>
      </c>
      <c r="D8" t="s">
        <v>19</v>
      </c>
      <c r="E8">
        <f>VLOOKUP(A8,'1_Round_1'!$A$2:$F$33,5,FALSE)</f>
        <v>76.124570000000006</v>
      </c>
      <c r="F8">
        <f>VLOOKUP(C8,'1_Round_1'!$C$2:$F$33,4,FALSE)</f>
        <v>54.895245000000003</v>
      </c>
      <c r="G8">
        <f>VLOOKUP(A8,'2_Round_1'!$C$2:$F$33,4,FALSE)</f>
        <v>63.044980000000002</v>
      </c>
      <c r="H8">
        <f>VLOOKUP(C8,'2_Round_1'!$A$2:$F$33,5,FALSE)</f>
        <v>69.544799999999995</v>
      </c>
      <c r="I8">
        <f t="shared" si="1"/>
        <v>69.584775000000008</v>
      </c>
      <c r="J8">
        <f t="shared" si="2"/>
        <v>62.220022499999999</v>
      </c>
      <c r="K8" t="str">
        <f t="shared" si="3"/>
        <v>Creighton</v>
      </c>
      <c r="L8" t="s">
        <v>19</v>
      </c>
      <c r="M8">
        <f t="shared" si="0"/>
        <v>0</v>
      </c>
      <c r="N8">
        <v>1</v>
      </c>
    </row>
    <row r="9" spans="1:14" x14ac:dyDescent="0.2">
      <c r="A9">
        <v>1153</v>
      </c>
      <c r="B9" t="s">
        <v>20</v>
      </c>
      <c r="C9">
        <v>1209</v>
      </c>
      <c r="D9" t="s">
        <v>21</v>
      </c>
      <c r="E9">
        <f>VLOOKUP(A9,'1_Round_1'!$A$2:$F$33,5,FALSE)</f>
        <v>80.892219999999995</v>
      </c>
      <c r="F9">
        <f>VLOOKUP(C9,'1_Round_1'!$C$2:$F$33,4,FALSE)</f>
        <v>63.015853999999997</v>
      </c>
      <c r="G9">
        <f>VLOOKUP(A9,'2_Round_1'!$C$2:$F$33,4,FALSE)</f>
        <v>67.299199999999999</v>
      </c>
      <c r="H9">
        <f>VLOOKUP(C9,'2_Round_1'!$A$2:$F$33,5,FALSE)</f>
        <v>77.932845999999998</v>
      </c>
      <c r="I9">
        <f t="shared" si="1"/>
        <v>74.095709999999997</v>
      </c>
      <c r="J9">
        <f t="shared" si="2"/>
        <v>70.474350000000001</v>
      </c>
      <c r="K9" t="str">
        <f t="shared" si="3"/>
        <v>Cincinnati</v>
      </c>
      <c r="L9" t="s">
        <v>20</v>
      </c>
      <c r="M9">
        <f t="shared" si="0"/>
        <v>1</v>
      </c>
      <c r="N9">
        <v>1</v>
      </c>
    </row>
    <row r="10" spans="1:14" x14ac:dyDescent="0.2">
      <c r="A10">
        <v>1112</v>
      </c>
      <c r="B10" t="s">
        <v>22</v>
      </c>
      <c r="C10">
        <v>1138</v>
      </c>
      <c r="D10" t="s">
        <v>23</v>
      </c>
      <c r="E10">
        <f>VLOOKUP(A10,'1_Round_1'!$A$2:$F$33,5,FALSE)</f>
        <v>83.503</v>
      </c>
      <c r="F10">
        <f>VLOOKUP(C10,'1_Round_1'!$C$2:$F$33,4,FALSE)</f>
        <v>65.868210000000005</v>
      </c>
      <c r="G10">
        <f>VLOOKUP(A10,'2_Round_1'!$C$2:$F$33,4,FALSE)</f>
        <v>68.321860000000001</v>
      </c>
      <c r="H10">
        <f>VLOOKUP(C10,'2_Round_1'!$A$2:$F$33,5,FALSE)</f>
        <v>79.32732</v>
      </c>
      <c r="I10">
        <f t="shared" si="1"/>
        <v>75.912430000000001</v>
      </c>
      <c r="J10">
        <f t="shared" si="2"/>
        <v>72.59776500000001</v>
      </c>
      <c r="K10" t="str">
        <f t="shared" si="3"/>
        <v>Arizona</v>
      </c>
      <c r="L10" t="s">
        <v>23</v>
      </c>
      <c r="M10">
        <f t="shared" si="0"/>
        <v>0</v>
      </c>
      <c r="N10">
        <v>1</v>
      </c>
    </row>
    <row r="11" spans="1:14" x14ac:dyDescent="0.2">
      <c r="A11">
        <v>1455</v>
      </c>
      <c r="B11" t="s">
        <v>24</v>
      </c>
      <c r="C11">
        <v>1267</v>
      </c>
      <c r="D11" t="s">
        <v>25</v>
      </c>
      <c r="E11">
        <f>VLOOKUP(A11,'1_Round_1'!$A$2:$F$33,5,FALSE)</f>
        <v>81.723039999999997</v>
      </c>
      <c r="F11">
        <f>VLOOKUP(C11,'1_Round_1'!$C$2:$F$33,4,FALSE)</f>
        <v>68.188805000000002</v>
      </c>
      <c r="G11">
        <f>VLOOKUP(A11,'2_Round_1'!$C$2:$F$33,4,FALSE)</f>
        <v>68.057755</v>
      </c>
      <c r="H11">
        <f>VLOOKUP(C11,'2_Round_1'!$A$2:$F$33,5,FALSE)</f>
        <v>78.930989999999994</v>
      </c>
      <c r="I11">
        <f t="shared" si="1"/>
        <v>74.890397500000006</v>
      </c>
      <c r="J11">
        <f t="shared" si="2"/>
        <v>73.559897500000005</v>
      </c>
      <c r="K11" t="str">
        <f t="shared" si="3"/>
        <v>Wichita St</v>
      </c>
      <c r="L11" t="s">
        <v>25</v>
      </c>
      <c r="M11">
        <f t="shared" si="0"/>
        <v>0</v>
      </c>
      <c r="N11">
        <v>1</v>
      </c>
    </row>
    <row r="12" spans="1:14" x14ac:dyDescent="0.2">
      <c r="A12">
        <v>1211</v>
      </c>
      <c r="B12" t="s">
        <v>26</v>
      </c>
      <c r="C12">
        <v>1422</v>
      </c>
      <c r="D12" t="s">
        <v>27</v>
      </c>
      <c r="E12">
        <f>VLOOKUP(A12,'1_Round_1'!$A$2:$F$33,5,FALSE)</f>
        <v>81.177790000000002</v>
      </c>
      <c r="F12">
        <f>VLOOKUP(C12,'1_Round_1'!$C$2:$F$33,4,FALSE)</f>
        <v>66.208460000000002</v>
      </c>
      <c r="G12">
        <f>VLOOKUP(A12,'2_Round_1'!$C$2:$F$33,4,FALSE)</f>
        <v>66.467140000000001</v>
      </c>
      <c r="H12">
        <f>VLOOKUP(C12,'2_Round_1'!$A$2:$F$33,5,FALSE)</f>
        <v>76.655590000000004</v>
      </c>
      <c r="I12">
        <f t="shared" si="1"/>
        <v>73.822464999999994</v>
      </c>
      <c r="J12">
        <f t="shared" si="2"/>
        <v>71.43202500000001</v>
      </c>
      <c r="K12" t="str">
        <f t="shared" si="3"/>
        <v>Gonzaga</v>
      </c>
      <c r="L12" t="s">
        <v>26</v>
      </c>
      <c r="M12">
        <f t="shared" si="0"/>
        <v>1</v>
      </c>
      <c r="N12">
        <v>1</v>
      </c>
    </row>
    <row r="13" spans="1:14" x14ac:dyDescent="0.2">
      <c r="A13">
        <v>1397</v>
      </c>
      <c r="B13" t="s">
        <v>28</v>
      </c>
      <c r="C13">
        <v>1460</v>
      </c>
      <c r="D13" t="s">
        <v>29</v>
      </c>
      <c r="E13">
        <f>VLOOKUP(A13,'1_Round_1'!$A$2:$F$33,5,FALSE)</f>
        <v>72.942220000000006</v>
      </c>
      <c r="F13">
        <f>VLOOKUP(C13,'1_Round_1'!$C$2:$F$33,4,FALSE)</f>
        <v>62.990929999999999</v>
      </c>
      <c r="G13">
        <f>VLOOKUP(A13,'2_Round_1'!$C$2:$F$33,4,FALSE)</f>
        <v>65.898899999999998</v>
      </c>
      <c r="H13">
        <f>VLOOKUP(C13,'2_Round_1'!$A$2:$F$33,5,FALSE)</f>
        <v>74.995009999999994</v>
      </c>
      <c r="I13">
        <f t="shared" si="1"/>
        <v>69.420559999999995</v>
      </c>
      <c r="J13">
        <f t="shared" si="2"/>
        <v>68.99297</v>
      </c>
      <c r="K13" t="str">
        <f t="shared" si="3"/>
        <v>Tennessee</v>
      </c>
      <c r="L13" t="s">
        <v>28</v>
      </c>
      <c r="M13">
        <f t="shared" si="0"/>
        <v>1</v>
      </c>
      <c r="N13">
        <v>1</v>
      </c>
    </row>
    <row r="14" spans="1:14" x14ac:dyDescent="0.2">
      <c r="A14">
        <v>1116</v>
      </c>
      <c r="B14" t="s">
        <v>30</v>
      </c>
      <c r="C14">
        <v>1139</v>
      </c>
      <c r="D14" t="s">
        <v>31</v>
      </c>
      <c r="E14">
        <f>VLOOKUP(A14,'1_Round_1'!$A$2:$F$33,5,FALSE)</f>
        <v>79.52467</v>
      </c>
      <c r="F14">
        <f>VLOOKUP(C14,'1_Round_1'!$C$2:$F$33,4,FALSE)</f>
        <v>67.989189999999994</v>
      </c>
      <c r="G14">
        <f>VLOOKUP(A14,'2_Round_1'!$C$2:$F$33,4,FALSE)</f>
        <v>67.803799999999995</v>
      </c>
      <c r="H14">
        <f>VLOOKUP(C14,'2_Round_1'!$A$2:$F$33,5,FALSE)</f>
        <v>81.293530000000004</v>
      </c>
      <c r="I14">
        <f t="shared" si="1"/>
        <v>73.664234999999991</v>
      </c>
      <c r="J14">
        <f t="shared" si="2"/>
        <v>74.641359999999992</v>
      </c>
      <c r="K14" t="str">
        <f t="shared" si="3"/>
        <v>Butler</v>
      </c>
      <c r="L14" t="s">
        <v>31</v>
      </c>
      <c r="M14">
        <f t="shared" si="0"/>
        <v>1</v>
      </c>
      <c r="N14">
        <v>1</v>
      </c>
    </row>
    <row r="15" spans="1:14" x14ac:dyDescent="0.2">
      <c r="A15">
        <v>1274</v>
      </c>
      <c r="B15" t="s">
        <v>32</v>
      </c>
      <c r="C15">
        <v>1260</v>
      </c>
      <c r="D15" t="s">
        <v>33</v>
      </c>
      <c r="E15">
        <f>VLOOKUP(A15,'1_Round_1'!$A$2:$F$33,5,FALSE)</f>
        <v>67.416910000000001</v>
      </c>
      <c r="F15">
        <f>VLOOKUP(C15,'1_Round_1'!$C$2:$F$33,4,FALSE)</f>
        <v>57.306755000000003</v>
      </c>
      <c r="G15">
        <f>VLOOKUP(A15,'2_Round_1'!$C$2:$F$33,4,FALSE)</f>
        <v>62.88776</v>
      </c>
      <c r="H15">
        <f>VLOOKUP(C15,'2_Round_1'!$A$2:$F$33,5,FALSE)</f>
        <v>70.128680000000003</v>
      </c>
      <c r="I15">
        <f t="shared" si="1"/>
        <v>65.152334999999994</v>
      </c>
      <c r="J15">
        <f t="shared" si="2"/>
        <v>63.717717500000006</v>
      </c>
      <c r="K15" t="str">
        <f t="shared" si="3"/>
        <v>Miami FL</v>
      </c>
      <c r="L15" t="s">
        <v>33</v>
      </c>
      <c r="M15">
        <f t="shared" si="0"/>
        <v>0</v>
      </c>
      <c r="N15">
        <v>1</v>
      </c>
    </row>
    <row r="16" spans="1:14" x14ac:dyDescent="0.2">
      <c r="A16">
        <v>1314</v>
      </c>
      <c r="B16" t="s">
        <v>34</v>
      </c>
      <c r="C16">
        <v>1252</v>
      </c>
      <c r="D16" t="s">
        <v>35</v>
      </c>
      <c r="E16">
        <f>VLOOKUP(A16,'1_Round_1'!$A$2:$F$33,5,FALSE)</f>
        <v>86.696629999999999</v>
      </c>
      <c r="F16">
        <f>VLOOKUP(C16,'1_Round_1'!$C$2:$F$33,4,FALSE)</f>
        <v>68.587395000000001</v>
      </c>
      <c r="G16">
        <f>VLOOKUP(A16,'2_Round_1'!$C$2:$F$33,4,FALSE)</f>
        <v>72.589420000000004</v>
      </c>
      <c r="H16">
        <f>VLOOKUP(C16,'2_Round_1'!$A$2:$F$33,5,FALSE)</f>
        <v>83.522040000000004</v>
      </c>
      <c r="I16">
        <f t="shared" si="1"/>
        <v>79.643024999999994</v>
      </c>
      <c r="J16">
        <f t="shared" si="2"/>
        <v>76.05471750000001</v>
      </c>
      <c r="K16" t="str">
        <f t="shared" si="3"/>
        <v>North Carolina</v>
      </c>
      <c r="L16" t="s">
        <v>34</v>
      </c>
      <c r="M16">
        <f t="shared" si="0"/>
        <v>1</v>
      </c>
      <c r="N16">
        <v>1</v>
      </c>
    </row>
    <row r="17" spans="1:14" x14ac:dyDescent="0.2">
      <c r="A17">
        <v>1276</v>
      </c>
      <c r="B17" t="s">
        <v>36</v>
      </c>
      <c r="C17">
        <v>1285</v>
      </c>
      <c r="D17" t="s">
        <v>37</v>
      </c>
      <c r="E17">
        <f>VLOOKUP(A17,'1_Round_1'!$A$2:$F$33,5,FALSE)</f>
        <v>77.413659999999993</v>
      </c>
      <c r="F17">
        <f>VLOOKUP(C17,'1_Round_1'!$C$2:$F$33,4,FALSE)</f>
        <v>63.028305000000003</v>
      </c>
      <c r="G17">
        <f>VLOOKUP(A17,'2_Round_1'!$C$2:$F$33,4,FALSE)</f>
        <v>63.113309999999998</v>
      </c>
      <c r="H17">
        <f>VLOOKUP(C17,'2_Round_1'!$A$2:$F$33,5,FALSE)</f>
        <v>74.619609999999994</v>
      </c>
      <c r="I17">
        <f t="shared" si="1"/>
        <v>70.263485000000003</v>
      </c>
      <c r="J17">
        <f t="shared" si="2"/>
        <v>68.823957500000006</v>
      </c>
      <c r="K17" t="str">
        <f t="shared" si="3"/>
        <v>Michigan</v>
      </c>
      <c r="L17" t="s">
        <v>36</v>
      </c>
      <c r="M17">
        <f t="shared" si="0"/>
        <v>1</v>
      </c>
      <c r="N17">
        <v>1</v>
      </c>
    </row>
    <row r="18" spans="1:14" x14ac:dyDescent="0.2">
      <c r="A18">
        <v>1222</v>
      </c>
      <c r="B18" t="s">
        <v>38</v>
      </c>
      <c r="C18">
        <v>1361</v>
      </c>
      <c r="D18" t="s">
        <v>39</v>
      </c>
      <c r="E18">
        <f>VLOOKUP(A18,'1_Round_1'!$A$2:$F$33,5,FALSE)</f>
        <v>82.684296000000003</v>
      </c>
      <c r="F18">
        <f>VLOOKUP(C18,'1_Round_1'!$C$2:$F$33,4,FALSE)</f>
        <v>70.416070000000005</v>
      </c>
      <c r="G18">
        <f>VLOOKUP(A18,'2_Round_1'!$C$2:$F$33,4,FALSE)</f>
        <v>67.313354000000004</v>
      </c>
      <c r="H18">
        <f>VLOOKUP(C18,'2_Round_1'!$A$2:$F$33,5,FALSE)</f>
        <v>78.229209999999995</v>
      </c>
      <c r="I18">
        <f t="shared" si="1"/>
        <v>74.998825000000011</v>
      </c>
      <c r="J18">
        <f t="shared" si="2"/>
        <v>74.322640000000007</v>
      </c>
      <c r="K18" t="str">
        <f t="shared" si="3"/>
        <v>Houston</v>
      </c>
      <c r="L18" t="s">
        <v>38</v>
      </c>
      <c r="M18">
        <f t="shared" si="0"/>
        <v>1</v>
      </c>
      <c r="N18">
        <v>1</v>
      </c>
    </row>
    <row r="19" spans="1:14" x14ac:dyDescent="0.2">
      <c r="A19">
        <v>1462</v>
      </c>
      <c r="B19" t="s">
        <v>40</v>
      </c>
      <c r="C19">
        <v>1300</v>
      </c>
      <c r="D19" t="s">
        <v>41</v>
      </c>
      <c r="E19">
        <f>VLOOKUP(A19,'1_Round_1'!$A$2:$F$33,5,FALSE)</f>
        <v>81.90061</v>
      </c>
      <c r="F19">
        <f>VLOOKUP(C19,'1_Round_1'!$C$2:$F$33,4,FALSE)</f>
        <v>61.805602999999998</v>
      </c>
      <c r="G19">
        <f>VLOOKUP(A19,'2_Round_1'!$C$2:$F$33,4,FALSE)</f>
        <v>74.644120000000001</v>
      </c>
      <c r="H19">
        <f>VLOOKUP(C19,'2_Round_1'!$A$2:$F$33,5,FALSE)</f>
        <v>78.084119999999999</v>
      </c>
      <c r="I19">
        <f t="shared" si="1"/>
        <v>78.272365000000008</v>
      </c>
      <c r="J19">
        <f t="shared" si="2"/>
        <v>69.944861500000002</v>
      </c>
      <c r="K19" t="str">
        <f t="shared" si="3"/>
        <v>Xavier</v>
      </c>
      <c r="L19" t="s">
        <v>40</v>
      </c>
      <c r="M19">
        <f t="shared" si="0"/>
        <v>1</v>
      </c>
      <c r="N19">
        <v>1</v>
      </c>
    </row>
    <row r="20" spans="1:14" x14ac:dyDescent="0.2">
      <c r="A20">
        <v>1438</v>
      </c>
      <c r="B20" t="s">
        <v>42</v>
      </c>
      <c r="C20">
        <v>1420</v>
      </c>
      <c r="D20" t="s">
        <v>43</v>
      </c>
      <c r="E20">
        <f>VLOOKUP(A20,'1_Round_1'!$A$2:$F$33,5,FALSE)</f>
        <v>71.909949999999995</v>
      </c>
      <c r="F20">
        <f>VLOOKUP(C20,'1_Round_1'!$C$2:$F$33,4,FALSE)</f>
        <v>56.915709999999997</v>
      </c>
      <c r="G20">
        <f>VLOOKUP(A20,'2_Round_1'!$C$2:$F$33,4,FALSE)</f>
        <v>59.813662999999998</v>
      </c>
      <c r="H20">
        <f>VLOOKUP(C20,'2_Round_1'!$A$2:$F$33,5,FALSE)</f>
        <v>66.679749999999999</v>
      </c>
      <c r="I20">
        <f t="shared" si="1"/>
        <v>65.8618065</v>
      </c>
      <c r="J20">
        <f t="shared" si="2"/>
        <v>61.797730000000001</v>
      </c>
      <c r="K20" t="str">
        <f t="shared" si="3"/>
        <v>Virginia</v>
      </c>
      <c r="L20" t="s">
        <v>43</v>
      </c>
      <c r="M20">
        <f t="shared" si="0"/>
        <v>0</v>
      </c>
      <c r="N20">
        <v>1</v>
      </c>
    </row>
    <row r="21" spans="1:14" x14ac:dyDescent="0.2">
      <c r="A21">
        <v>1348</v>
      </c>
      <c r="B21" t="s">
        <v>44</v>
      </c>
      <c r="C21">
        <v>1328</v>
      </c>
      <c r="D21" t="s">
        <v>45</v>
      </c>
      <c r="E21">
        <f>VLOOKUP(A21,'1_Round_1'!$A$2:$F$33,5,FALSE)</f>
        <v>78.625336000000004</v>
      </c>
      <c r="F21">
        <f>VLOOKUP(C21,'1_Round_1'!$C$2:$F$33,4,FALSE)</f>
        <v>66.113810000000001</v>
      </c>
      <c r="G21">
        <f>VLOOKUP(A21,'2_Round_1'!$C$2:$F$33,4,FALSE)</f>
        <v>64.565939999999998</v>
      </c>
      <c r="H21">
        <f>VLOOKUP(C21,'2_Round_1'!$A$2:$F$33,5,FALSE)</f>
        <v>84.195419999999999</v>
      </c>
      <c r="I21">
        <f t="shared" si="1"/>
        <v>71.595638000000008</v>
      </c>
      <c r="J21">
        <f t="shared" si="2"/>
        <v>75.154615000000007</v>
      </c>
      <c r="K21" t="str">
        <f t="shared" si="3"/>
        <v>Oklahoma</v>
      </c>
      <c r="L21" t="s">
        <v>44</v>
      </c>
      <c r="M21">
        <f t="shared" si="0"/>
        <v>0</v>
      </c>
      <c r="N21">
        <v>1</v>
      </c>
    </row>
    <row r="22" spans="1:14" x14ac:dyDescent="0.2">
      <c r="A22">
        <v>1401</v>
      </c>
      <c r="B22" t="s">
        <v>46</v>
      </c>
      <c r="C22">
        <v>1344</v>
      </c>
      <c r="D22" t="s">
        <v>47</v>
      </c>
      <c r="E22">
        <f>VLOOKUP(A22,'1_Round_1'!$A$2:$F$33,5,FALSE)</f>
        <v>71.549515</v>
      </c>
      <c r="F22">
        <f>VLOOKUP(C22,'1_Round_1'!$C$2:$F$33,4,FALSE)</f>
        <v>64.259460000000004</v>
      </c>
      <c r="G22">
        <f>VLOOKUP(A22,'2_Round_1'!$C$2:$F$33,4,FALSE)</f>
        <v>65.828670000000002</v>
      </c>
      <c r="H22">
        <f>VLOOKUP(C22,'2_Round_1'!$A$2:$F$33,5,FALSE)</f>
        <v>76.121139999999997</v>
      </c>
      <c r="I22">
        <f t="shared" si="1"/>
        <v>68.689092500000001</v>
      </c>
      <c r="J22">
        <f t="shared" si="2"/>
        <v>70.190300000000008</v>
      </c>
      <c r="K22" t="str">
        <f t="shared" si="3"/>
        <v>Providence</v>
      </c>
      <c r="L22" t="s">
        <v>46</v>
      </c>
      <c r="M22">
        <f t="shared" si="0"/>
        <v>0</v>
      </c>
      <c r="N22">
        <v>1</v>
      </c>
    </row>
    <row r="23" spans="1:14" x14ac:dyDescent="0.2">
      <c r="A23">
        <v>1439</v>
      </c>
      <c r="B23" t="s">
        <v>48</v>
      </c>
      <c r="C23">
        <v>1104</v>
      </c>
      <c r="D23" t="s">
        <v>49</v>
      </c>
      <c r="E23">
        <f>VLOOKUP(A23,'1_Round_1'!$A$2:$F$33,5,FALSE)</f>
        <v>70.789824999999993</v>
      </c>
      <c r="F23">
        <f>VLOOKUP(C23,'1_Round_1'!$C$2:$F$33,4,FALSE)</f>
        <v>59.905450000000002</v>
      </c>
      <c r="G23">
        <f>VLOOKUP(A23,'2_Round_1'!$C$2:$F$33,4,FALSE)</f>
        <v>66.71011</v>
      </c>
      <c r="H23">
        <f>VLOOKUP(C23,'2_Round_1'!$A$2:$F$33,5,FALSE)</f>
        <v>74.064769999999996</v>
      </c>
      <c r="I23">
        <f t="shared" si="1"/>
        <v>68.749967499999997</v>
      </c>
      <c r="J23">
        <f t="shared" si="2"/>
        <v>66.985109999999992</v>
      </c>
      <c r="K23" t="str">
        <f t="shared" si="3"/>
        <v>Virginia Tech</v>
      </c>
      <c r="L23" t="s">
        <v>49</v>
      </c>
      <c r="M23">
        <f t="shared" si="0"/>
        <v>0</v>
      </c>
      <c r="N23">
        <v>1</v>
      </c>
    </row>
    <row r="24" spans="1:14" x14ac:dyDescent="0.2">
      <c r="A24">
        <v>1371</v>
      </c>
      <c r="B24" t="s">
        <v>50</v>
      </c>
      <c r="C24">
        <v>1301</v>
      </c>
      <c r="D24" t="s">
        <v>51</v>
      </c>
      <c r="E24">
        <f>VLOOKUP(A24,'1_Round_1'!$A$2:$F$33,5,FALSE)</f>
        <v>82.138990000000007</v>
      </c>
      <c r="F24">
        <f>VLOOKUP(C24,'1_Round_1'!$C$2:$F$33,4,FALSE)</f>
        <v>63.271369999999997</v>
      </c>
      <c r="G24">
        <f>VLOOKUP(A24,'2_Round_1'!$C$2:$F$33,4,FALSE)</f>
        <v>76.455150000000003</v>
      </c>
      <c r="H24">
        <f>VLOOKUP(C24,'2_Round_1'!$A$2:$F$33,5,FALSE)</f>
        <v>80.847520000000003</v>
      </c>
      <c r="I24">
        <f t="shared" si="1"/>
        <v>79.297070000000005</v>
      </c>
      <c r="J24">
        <f t="shared" si="2"/>
        <v>72.059444999999997</v>
      </c>
      <c r="K24" t="str">
        <f t="shared" si="3"/>
        <v>Seton Hall</v>
      </c>
      <c r="L24" t="s">
        <v>50</v>
      </c>
      <c r="M24">
        <f t="shared" si="0"/>
        <v>1</v>
      </c>
      <c r="N24">
        <v>1</v>
      </c>
    </row>
    <row r="25" spans="1:14" x14ac:dyDescent="0.2">
      <c r="A25">
        <v>1181</v>
      </c>
      <c r="B25" t="s">
        <v>52</v>
      </c>
      <c r="C25">
        <v>1233</v>
      </c>
      <c r="D25" t="s">
        <v>53</v>
      </c>
      <c r="E25">
        <f>VLOOKUP(A25,'1_Round_1'!$A$2:$F$33,5,FALSE)</f>
        <v>81.981679999999997</v>
      </c>
      <c r="F25">
        <f>VLOOKUP(C25,'1_Round_1'!$C$2:$F$33,4,FALSE)</f>
        <v>67.015204999999995</v>
      </c>
      <c r="G25">
        <f>VLOOKUP(A25,'2_Round_1'!$C$2:$F$33,4,FALSE)</f>
        <v>67.279449999999997</v>
      </c>
      <c r="H25">
        <f>VLOOKUP(C25,'2_Round_1'!$A$2:$F$33,5,FALSE)</f>
        <v>77.185035999999997</v>
      </c>
      <c r="I25">
        <f t="shared" si="1"/>
        <v>74.63056499999999</v>
      </c>
      <c r="J25">
        <f t="shared" si="2"/>
        <v>72.100120500000003</v>
      </c>
      <c r="K25" t="str">
        <f t="shared" si="3"/>
        <v>Duke</v>
      </c>
      <c r="L25" t="s">
        <v>52</v>
      </c>
      <c r="M25">
        <f t="shared" si="0"/>
        <v>1</v>
      </c>
      <c r="N25">
        <v>1</v>
      </c>
    </row>
    <row r="26" spans="1:14" x14ac:dyDescent="0.2">
      <c r="A26">
        <v>1120</v>
      </c>
      <c r="B26" t="s">
        <v>54</v>
      </c>
      <c r="C26">
        <v>1158</v>
      </c>
      <c r="D26" t="s">
        <v>55</v>
      </c>
      <c r="E26">
        <f>VLOOKUP(A26,'1_Round_1'!$A$2:$F$33,5,FALSE)</f>
        <v>82.623540000000006</v>
      </c>
      <c r="F26">
        <f>VLOOKUP(C26,'1_Round_1'!$C$2:$F$33,4,FALSE)</f>
        <v>68.346559999999997</v>
      </c>
      <c r="G26">
        <f>VLOOKUP(A26,'2_Round_1'!$C$2:$F$33,4,FALSE)</f>
        <v>59.90278</v>
      </c>
      <c r="H26">
        <f>VLOOKUP(C26,'2_Round_1'!$A$2:$F$33,5,FALSE)</f>
        <v>81.823909999999998</v>
      </c>
      <c r="I26">
        <f t="shared" si="1"/>
        <v>71.263159999999999</v>
      </c>
      <c r="J26">
        <f t="shared" si="2"/>
        <v>75.085234999999997</v>
      </c>
      <c r="K26" t="str">
        <f t="shared" si="3"/>
        <v>Col Charleston</v>
      </c>
      <c r="L26" t="s">
        <v>54</v>
      </c>
      <c r="M26">
        <f t="shared" si="0"/>
        <v>0</v>
      </c>
      <c r="N26">
        <v>1</v>
      </c>
    </row>
    <row r="27" spans="1:14" x14ac:dyDescent="0.2">
      <c r="A27">
        <v>1395</v>
      </c>
      <c r="B27" t="s">
        <v>56</v>
      </c>
      <c r="C27">
        <v>1393</v>
      </c>
      <c r="D27" t="s">
        <v>57</v>
      </c>
      <c r="E27">
        <f>VLOOKUP(A27,'1_Round_1'!$A$2:$F$33,5,FALSE)</f>
        <v>68.103110000000001</v>
      </c>
      <c r="F27">
        <f>VLOOKUP(C27,'1_Round_1'!$C$2:$F$33,4,FALSE)</f>
        <v>59.911439999999999</v>
      </c>
      <c r="G27">
        <f>VLOOKUP(A27,'2_Round_1'!$C$2:$F$33,4,FALSE)</f>
        <v>67.630859999999998</v>
      </c>
      <c r="H27">
        <f>VLOOKUP(C27,'2_Round_1'!$A$2:$F$33,5,FALSE)</f>
        <v>77.615930000000006</v>
      </c>
      <c r="I27">
        <f t="shared" si="1"/>
        <v>67.866985</v>
      </c>
      <c r="J27">
        <f t="shared" si="2"/>
        <v>68.763685000000009</v>
      </c>
      <c r="K27" t="str">
        <f t="shared" si="3"/>
        <v>Syracuse</v>
      </c>
      <c r="L27" t="s">
        <v>57</v>
      </c>
      <c r="M27">
        <f t="shared" si="0"/>
        <v>1</v>
      </c>
      <c r="N27">
        <v>1</v>
      </c>
    </row>
    <row r="28" spans="1:14" x14ac:dyDescent="0.2">
      <c r="A28">
        <v>1281</v>
      </c>
      <c r="B28" t="s">
        <v>58</v>
      </c>
      <c r="C28">
        <v>1199</v>
      </c>
      <c r="D28" t="s">
        <v>59</v>
      </c>
      <c r="E28">
        <f>VLOOKUP(A28,'1_Round_1'!$A$2:$F$33,5,FALSE)</f>
        <v>69.854125999999994</v>
      </c>
      <c r="F28">
        <f>VLOOKUP(C28,'1_Round_1'!$C$2:$F$33,4,FALSE)</f>
        <v>60.911247000000003</v>
      </c>
      <c r="G28">
        <f>VLOOKUP(A28,'2_Round_1'!$C$2:$F$33,4,FALSE)</f>
        <v>64.130740000000003</v>
      </c>
      <c r="H28">
        <f>VLOOKUP(C28,'2_Round_1'!$A$2:$F$33,5,FALSE)</f>
        <v>79.161150000000006</v>
      </c>
      <c r="I28">
        <f t="shared" si="1"/>
        <v>66.992433000000005</v>
      </c>
      <c r="J28">
        <f t="shared" si="2"/>
        <v>70.036198500000012</v>
      </c>
      <c r="K28" t="str">
        <f t="shared" si="3"/>
        <v>Florida St</v>
      </c>
      <c r="L28" t="s">
        <v>59</v>
      </c>
      <c r="M28">
        <f t="shared" si="0"/>
        <v>1</v>
      </c>
      <c r="N28">
        <v>1</v>
      </c>
    </row>
    <row r="29" spans="1:14" x14ac:dyDescent="0.2">
      <c r="A29">
        <v>1437</v>
      </c>
      <c r="B29" t="s">
        <v>60</v>
      </c>
      <c r="C29">
        <v>1347</v>
      </c>
      <c r="D29" t="s">
        <v>61</v>
      </c>
      <c r="E29">
        <f>VLOOKUP(A29,'1_Round_1'!$A$2:$F$33,5,FALSE)</f>
        <v>82.121080000000006</v>
      </c>
      <c r="F29">
        <f>VLOOKUP(C29,'1_Round_1'!$C$2:$F$33,4,FALSE)</f>
        <v>60.502186000000002</v>
      </c>
      <c r="G29">
        <f>VLOOKUP(A29,'2_Round_1'!$C$2:$F$33,4,FALSE)</f>
        <v>59.640385000000002</v>
      </c>
      <c r="H29">
        <f>VLOOKUP(C29,'2_Round_1'!$A$2:$F$33,5,FALSE)</f>
        <v>74.210329999999999</v>
      </c>
      <c r="I29">
        <f t="shared" si="1"/>
        <v>70.880732500000008</v>
      </c>
      <c r="J29">
        <f t="shared" si="2"/>
        <v>67.356257999999997</v>
      </c>
      <c r="K29" t="str">
        <f t="shared" si="3"/>
        <v>Villanova</v>
      </c>
      <c r="L29" t="s">
        <v>60</v>
      </c>
      <c r="M29">
        <f t="shared" si="0"/>
        <v>1</v>
      </c>
      <c r="N29">
        <v>1</v>
      </c>
    </row>
    <row r="30" spans="1:14" x14ac:dyDescent="0.2">
      <c r="A30">
        <v>1155</v>
      </c>
      <c r="B30" t="s">
        <v>62</v>
      </c>
      <c r="C30">
        <v>1308</v>
      </c>
      <c r="D30" t="s">
        <v>63</v>
      </c>
      <c r="E30">
        <f>VLOOKUP(A30,'1_Round_1'!$A$2:$F$33,5,FALSE)</f>
        <v>80.141869999999997</v>
      </c>
      <c r="F30">
        <f>VLOOKUP(C30,'1_Round_1'!$C$2:$F$33,4,FALSE)</f>
        <v>65.611373999999998</v>
      </c>
      <c r="G30">
        <f>VLOOKUP(A30,'2_Round_1'!$C$2:$F$33,4,FALSE)</f>
        <v>66.365440000000007</v>
      </c>
      <c r="H30">
        <f>VLOOKUP(C30,'2_Round_1'!$A$2:$F$33,5,FALSE)</f>
        <v>71.496430000000004</v>
      </c>
      <c r="I30">
        <f t="shared" si="1"/>
        <v>73.253655000000009</v>
      </c>
      <c r="J30">
        <f t="shared" si="2"/>
        <v>68.553901999999994</v>
      </c>
      <c r="K30" t="str">
        <f t="shared" si="3"/>
        <v>Clemson</v>
      </c>
      <c r="L30" t="s">
        <v>62</v>
      </c>
      <c r="M30">
        <f t="shared" si="0"/>
        <v>1</v>
      </c>
      <c r="N30">
        <v>1</v>
      </c>
    </row>
    <row r="31" spans="1:14" x14ac:dyDescent="0.2">
      <c r="A31">
        <v>1403</v>
      </c>
      <c r="B31" t="s">
        <v>64</v>
      </c>
      <c r="C31">
        <v>1372</v>
      </c>
      <c r="D31" t="s">
        <v>65</v>
      </c>
      <c r="E31">
        <f>VLOOKUP(A31,'1_Round_1'!$A$2:$F$33,5,FALSE)</f>
        <v>82.539770000000004</v>
      </c>
      <c r="F31">
        <f>VLOOKUP(C31,'1_Round_1'!$C$2:$F$33,4,FALSE)</f>
        <v>63.691875000000003</v>
      </c>
      <c r="G31">
        <f>VLOOKUP(A31,'2_Round_1'!$C$2:$F$33,4,FALSE)</f>
        <v>64.584779999999995</v>
      </c>
      <c r="H31">
        <f>VLOOKUP(C31,'2_Round_1'!$A$2:$F$33,5,FALSE)</f>
        <v>72.511619999999994</v>
      </c>
      <c r="I31">
        <f t="shared" si="1"/>
        <v>73.562275</v>
      </c>
      <c r="J31">
        <f t="shared" si="2"/>
        <v>68.101747500000002</v>
      </c>
      <c r="K31" t="str">
        <f t="shared" si="3"/>
        <v>Texas Tech</v>
      </c>
      <c r="L31" t="s">
        <v>64</v>
      </c>
      <c r="M31">
        <f t="shared" si="0"/>
        <v>1</v>
      </c>
      <c r="N31">
        <v>1</v>
      </c>
    </row>
    <row r="32" spans="1:14" x14ac:dyDescent="0.2">
      <c r="A32">
        <v>1196</v>
      </c>
      <c r="B32" t="s">
        <v>66</v>
      </c>
      <c r="C32">
        <v>1382</v>
      </c>
      <c r="D32" t="s">
        <v>67</v>
      </c>
      <c r="E32">
        <f>VLOOKUP(A32,'1_Round_1'!$A$2:$F$33,5,FALSE)</f>
        <v>74.385159999999999</v>
      </c>
      <c r="F32">
        <f>VLOOKUP(C32,'1_Round_1'!$C$2:$F$33,4,FALSE)</f>
        <v>66.907780000000002</v>
      </c>
      <c r="G32">
        <f>VLOOKUP(A32,'2_Round_1'!$C$2:$F$33,4,FALSE)</f>
        <v>67.167366000000001</v>
      </c>
      <c r="H32">
        <f>VLOOKUP(C32,'2_Round_1'!$A$2:$F$33,5,FALSE)</f>
        <v>73.891360000000006</v>
      </c>
      <c r="I32">
        <f t="shared" si="1"/>
        <v>70.776263</v>
      </c>
      <c r="J32">
        <f t="shared" si="2"/>
        <v>70.399570000000011</v>
      </c>
      <c r="K32" t="str">
        <f t="shared" si="3"/>
        <v>Florida</v>
      </c>
      <c r="L32" t="s">
        <v>66</v>
      </c>
      <c r="M32">
        <f t="shared" si="0"/>
        <v>1</v>
      </c>
      <c r="N32">
        <v>1</v>
      </c>
    </row>
    <row r="33" spans="1:14" x14ac:dyDescent="0.2">
      <c r="A33">
        <v>1242</v>
      </c>
      <c r="B33" t="s">
        <v>68</v>
      </c>
      <c r="C33">
        <v>1335</v>
      </c>
      <c r="D33" t="s">
        <v>69</v>
      </c>
      <c r="E33">
        <f>VLOOKUP(A33,'1_Round_1'!$A$2:$F$33,5,FALSE)</f>
        <v>80.714293999999995</v>
      </c>
      <c r="F33">
        <f>VLOOKUP(C33,'1_Round_1'!$C$2:$F$33,4,FALSE)</f>
        <v>62.984839999999998</v>
      </c>
      <c r="G33">
        <f>VLOOKUP(A33,'2_Round_1'!$C$2:$F$33,4,FALSE)</f>
        <v>67.062386000000004</v>
      </c>
      <c r="H33">
        <f>VLOOKUP(C33,'2_Round_1'!$A$2:$F$33,5,FALSE)</f>
        <v>82.509429999999995</v>
      </c>
      <c r="I33">
        <f t="shared" si="1"/>
        <v>73.888339999999999</v>
      </c>
      <c r="J33">
        <f t="shared" si="2"/>
        <v>72.747135</v>
      </c>
      <c r="K33" t="str">
        <f t="shared" si="3"/>
        <v>Kansas</v>
      </c>
      <c r="L33" t="s">
        <v>68</v>
      </c>
      <c r="M33">
        <f t="shared" si="0"/>
        <v>1</v>
      </c>
      <c r="N33">
        <v>1</v>
      </c>
    </row>
    <row r="35" spans="1:14" x14ac:dyDescent="0.2">
      <c r="M35">
        <f>SUM(M2:M33)</f>
        <v>22</v>
      </c>
      <c r="N35">
        <f>SUM(N2:N33)</f>
        <v>32</v>
      </c>
    </row>
    <row r="36" spans="1:14" x14ac:dyDescent="0.2">
      <c r="M36">
        <f>M35/N35</f>
        <v>0.6875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FB35-0E55-CE49-9784-7CAB69E58B33}">
  <dimension ref="A1:F33"/>
  <sheetViews>
    <sheetView workbookViewId="0">
      <selection activeCell="F3" sqref="F3"/>
    </sheetView>
  </sheetViews>
  <sheetFormatPr baseColWidth="10" defaultRowHeight="16" x14ac:dyDescent="0.2"/>
  <cols>
    <col min="5" max="5" width="16.6640625" bestFit="1" customWidth="1"/>
    <col min="6" max="6" width="15.5" bestFit="1" customWidth="1"/>
    <col min="7" max="7" width="16.83203125" bestFit="1" customWidth="1"/>
    <col min="8" max="8" width="15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1246</v>
      </c>
      <c r="B2" t="s">
        <v>6</v>
      </c>
      <c r="C2">
        <v>1172</v>
      </c>
      <c r="D2" t="s">
        <v>7</v>
      </c>
      <c r="E2">
        <v>74.80189</v>
      </c>
      <c r="F2">
        <v>57.800136999999999</v>
      </c>
    </row>
    <row r="3" spans="1:6" x14ac:dyDescent="0.2">
      <c r="A3">
        <v>1305</v>
      </c>
      <c r="B3" t="s">
        <v>8</v>
      </c>
      <c r="C3">
        <v>1400</v>
      </c>
      <c r="D3" t="s">
        <v>9</v>
      </c>
      <c r="E3">
        <v>79.373474000000002</v>
      </c>
      <c r="F3">
        <v>63.820599999999999</v>
      </c>
    </row>
    <row r="4" spans="1:6" x14ac:dyDescent="0.2">
      <c r="A4">
        <v>1277</v>
      </c>
      <c r="B4" t="s">
        <v>10</v>
      </c>
      <c r="C4">
        <v>1137</v>
      </c>
      <c r="D4" t="s">
        <v>11</v>
      </c>
      <c r="E4">
        <v>80.861594999999994</v>
      </c>
      <c r="F4">
        <v>62.882088000000003</v>
      </c>
    </row>
    <row r="5" spans="1:6" x14ac:dyDescent="0.2">
      <c r="A5">
        <v>1326</v>
      </c>
      <c r="B5" t="s">
        <v>12</v>
      </c>
      <c r="C5">
        <v>1355</v>
      </c>
      <c r="D5" t="s">
        <v>13</v>
      </c>
      <c r="E5">
        <v>84.005510000000001</v>
      </c>
      <c r="F5">
        <v>67.273309999999995</v>
      </c>
    </row>
    <row r="6" spans="1:6" x14ac:dyDescent="0.2">
      <c r="A6">
        <v>1452</v>
      </c>
      <c r="B6" t="s">
        <v>14</v>
      </c>
      <c r="C6">
        <v>1293</v>
      </c>
      <c r="D6" t="s">
        <v>15</v>
      </c>
      <c r="E6">
        <v>76.939419999999998</v>
      </c>
      <c r="F6">
        <v>61.036803999999997</v>
      </c>
    </row>
    <row r="7" spans="1:6" x14ac:dyDescent="0.2">
      <c r="A7">
        <v>1345</v>
      </c>
      <c r="B7" t="s">
        <v>16</v>
      </c>
      <c r="C7">
        <v>1168</v>
      </c>
      <c r="D7" t="s">
        <v>17</v>
      </c>
      <c r="E7">
        <v>77.145009999999999</v>
      </c>
      <c r="F7">
        <v>60.812866</v>
      </c>
    </row>
    <row r="8" spans="1:6" x14ac:dyDescent="0.2">
      <c r="A8">
        <v>1166</v>
      </c>
      <c r="B8" t="s">
        <v>18</v>
      </c>
      <c r="C8">
        <v>1243</v>
      </c>
      <c r="D8" t="s">
        <v>19</v>
      </c>
      <c r="E8">
        <v>76.124570000000006</v>
      </c>
      <c r="F8">
        <v>54.895245000000003</v>
      </c>
    </row>
    <row r="9" spans="1:6" x14ac:dyDescent="0.2">
      <c r="A9">
        <v>1153</v>
      </c>
      <c r="B9" t="s">
        <v>20</v>
      </c>
      <c r="C9">
        <v>1209</v>
      </c>
      <c r="D9" t="s">
        <v>21</v>
      </c>
      <c r="E9">
        <v>80.892219999999995</v>
      </c>
      <c r="F9">
        <v>63.015853999999997</v>
      </c>
    </row>
    <row r="10" spans="1:6" x14ac:dyDescent="0.2">
      <c r="A10">
        <v>1112</v>
      </c>
      <c r="B10" t="s">
        <v>22</v>
      </c>
      <c r="C10">
        <v>1138</v>
      </c>
      <c r="D10" t="s">
        <v>23</v>
      </c>
      <c r="E10">
        <v>83.503</v>
      </c>
      <c r="F10">
        <v>65.868210000000005</v>
      </c>
    </row>
    <row r="11" spans="1:6" x14ac:dyDescent="0.2">
      <c r="A11">
        <v>1455</v>
      </c>
      <c r="B11" t="s">
        <v>24</v>
      </c>
      <c r="C11">
        <v>1267</v>
      </c>
      <c r="D11" t="s">
        <v>25</v>
      </c>
      <c r="E11">
        <v>81.723039999999997</v>
      </c>
      <c r="F11">
        <v>68.188805000000002</v>
      </c>
    </row>
    <row r="12" spans="1:6" x14ac:dyDescent="0.2">
      <c r="A12">
        <v>1211</v>
      </c>
      <c r="B12" t="s">
        <v>26</v>
      </c>
      <c r="C12">
        <v>1422</v>
      </c>
      <c r="D12" t="s">
        <v>27</v>
      </c>
      <c r="E12">
        <v>81.177790000000002</v>
      </c>
      <c r="F12">
        <v>66.208460000000002</v>
      </c>
    </row>
    <row r="13" spans="1:6" x14ac:dyDescent="0.2">
      <c r="A13">
        <v>1397</v>
      </c>
      <c r="B13" t="s">
        <v>28</v>
      </c>
      <c r="C13">
        <v>1460</v>
      </c>
      <c r="D13" t="s">
        <v>29</v>
      </c>
      <c r="E13">
        <v>72.942220000000006</v>
      </c>
      <c r="F13">
        <v>62.990929999999999</v>
      </c>
    </row>
    <row r="14" spans="1:6" x14ac:dyDescent="0.2">
      <c r="A14">
        <v>1116</v>
      </c>
      <c r="B14" t="s">
        <v>30</v>
      </c>
      <c r="C14">
        <v>1139</v>
      </c>
      <c r="D14" t="s">
        <v>31</v>
      </c>
      <c r="E14">
        <v>79.52467</v>
      </c>
      <c r="F14">
        <v>67.989189999999994</v>
      </c>
    </row>
    <row r="15" spans="1:6" x14ac:dyDescent="0.2">
      <c r="A15">
        <v>1274</v>
      </c>
      <c r="B15" t="s">
        <v>32</v>
      </c>
      <c r="C15">
        <v>1260</v>
      </c>
      <c r="D15" t="s">
        <v>33</v>
      </c>
      <c r="E15">
        <v>67.416910000000001</v>
      </c>
      <c r="F15">
        <v>57.306755000000003</v>
      </c>
    </row>
    <row r="16" spans="1:6" x14ac:dyDescent="0.2">
      <c r="A16">
        <v>1314</v>
      </c>
      <c r="B16" t="s">
        <v>34</v>
      </c>
      <c r="C16">
        <v>1252</v>
      </c>
      <c r="D16" t="s">
        <v>35</v>
      </c>
      <c r="E16">
        <v>86.696629999999999</v>
      </c>
      <c r="F16">
        <v>68.587395000000001</v>
      </c>
    </row>
    <row r="17" spans="1:6" x14ac:dyDescent="0.2">
      <c r="A17">
        <v>1276</v>
      </c>
      <c r="B17" t="s">
        <v>36</v>
      </c>
      <c r="C17">
        <v>1285</v>
      </c>
      <c r="D17" t="s">
        <v>37</v>
      </c>
      <c r="E17">
        <v>77.413659999999993</v>
      </c>
      <c r="F17">
        <v>63.028305000000003</v>
      </c>
    </row>
    <row r="18" spans="1:6" x14ac:dyDescent="0.2">
      <c r="A18">
        <v>1222</v>
      </c>
      <c r="B18" t="s">
        <v>38</v>
      </c>
      <c r="C18">
        <v>1361</v>
      </c>
      <c r="D18" t="s">
        <v>39</v>
      </c>
      <c r="E18">
        <v>82.684296000000003</v>
      </c>
      <c r="F18">
        <v>70.416070000000005</v>
      </c>
    </row>
    <row r="19" spans="1:6" x14ac:dyDescent="0.2">
      <c r="A19">
        <v>1462</v>
      </c>
      <c r="B19" t="s">
        <v>40</v>
      </c>
      <c r="C19">
        <v>1300</v>
      </c>
      <c r="D19" t="s">
        <v>41</v>
      </c>
      <c r="E19">
        <v>81.90061</v>
      </c>
      <c r="F19">
        <v>61.805602999999998</v>
      </c>
    </row>
    <row r="20" spans="1:6" x14ac:dyDescent="0.2">
      <c r="A20">
        <v>1438</v>
      </c>
      <c r="B20" t="s">
        <v>42</v>
      </c>
      <c r="C20">
        <v>1420</v>
      </c>
      <c r="D20" t="s">
        <v>43</v>
      </c>
      <c r="E20">
        <v>71.909949999999995</v>
      </c>
      <c r="F20">
        <v>56.915709999999997</v>
      </c>
    </row>
    <row r="21" spans="1:6" x14ac:dyDescent="0.2">
      <c r="A21">
        <v>1348</v>
      </c>
      <c r="B21" t="s">
        <v>44</v>
      </c>
      <c r="C21">
        <v>1328</v>
      </c>
      <c r="D21" t="s">
        <v>45</v>
      </c>
      <c r="E21">
        <v>78.625336000000004</v>
      </c>
      <c r="F21">
        <v>66.113810000000001</v>
      </c>
    </row>
    <row r="22" spans="1:6" x14ac:dyDescent="0.2">
      <c r="A22">
        <v>1401</v>
      </c>
      <c r="B22" t="s">
        <v>46</v>
      </c>
      <c r="C22">
        <v>1344</v>
      </c>
      <c r="D22" t="s">
        <v>47</v>
      </c>
      <c r="E22">
        <v>71.549515</v>
      </c>
      <c r="F22">
        <v>64.259460000000004</v>
      </c>
    </row>
    <row r="23" spans="1:6" x14ac:dyDescent="0.2">
      <c r="A23">
        <v>1439</v>
      </c>
      <c r="B23" t="s">
        <v>48</v>
      </c>
      <c r="C23">
        <v>1104</v>
      </c>
      <c r="D23" t="s">
        <v>49</v>
      </c>
      <c r="E23">
        <v>70.789824999999993</v>
      </c>
      <c r="F23">
        <v>59.905450000000002</v>
      </c>
    </row>
    <row r="24" spans="1:6" x14ac:dyDescent="0.2">
      <c r="A24">
        <v>1371</v>
      </c>
      <c r="B24" t="s">
        <v>50</v>
      </c>
      <c r="C24">
        <v>1301</v>
      </c>
      <c r="D24" t="s">
        <v>51</v>
      </c>
      <c r="E24">
        <v>82.138990000000007</v>
      </c>
      <c r="F24">
        <v>63.271369999999997</v>
      </c>
    </row>
    <row r="25" spans="1:6" x14ac:dyDescent="0.2">
      <c r="A25">
        <v>1181</v>
      </c>
      <c r="B25" t="s">
        <v>52</v>
      </c>
      <c r="C25">
        <v>1233</v>
      </c>
      <c r="D25" t="s">
        <v>53</v>
      </c>
      <c r="E25">
        <v>81.981679999999997</v>
      </c>
      <c r="F25">
        <v>67.015204999999995</v>
      </c>
    </row>
    <row r="26" spans="1:6" x14ac:dyDescent="0.2">
      <c r="A26">
        <v>1120</v>
      </c>
      <c r="B26" t="s">
        <v>54</v>
      </c>
      <c r="C26">
        <v>1158</v>
      </c>
      <c r="D26" t="s">
        <v>55</v>
      </c>
      <c r="E26">
        <v>82.623540000000006</v>
      </c>
      <c r="F26">
        <v>68.346559999999997</v>
      </c>
    </row>
    <row r="27" spans="1:6" x14ac:dyDescent="0.2">
      <c r="A27">
        <v>1395</v>
      </c>
      <c r="B27" t="s">
        <v>56</v>
      </c>
      <c r="C27">
        <v>1393</v>
      </c>
      <c r="D27" t="s">
        <v>57</v>
      </c>
      <c r="E27">
        <v>68.103110000000001</v>
      </c>
      <c r="F27">
        <v>59.911439999999999</v>
      </c>
    </row>
    <row r="28" spans="1:6" x14ac:dyDescent="0.2">
      <c r="A28">
        <v>1281</v>
      </c>
      <c r="B28" t="s">
        <v>58</v>
      </c>
      <c r="C28">
        <v>1199</v>
      </c>
      <c r="D28" t="s">
        <v>59</v>
      </c>
      <c r="E28">
        <v>69.854125999999994</v>
      </c>
      <c r="F28">
        <v>60.911247000000003</v>
      </c>
    </row>
    <row r="29" spans="1:6" x14ac:dyDescent="0.2">
      <c r="A29">
        <v>1437</v>
      </c>
      <c r="B29" t="s">
        <v>60</v>
      </c>
      <c r="C29">
        <v>1347</v>
      </c>
      <c r="D29" t="s">
        <v>61</v>
      </c>
      <c r="E29">
        <v>82.121080000000006</v>
      </c>
      <c r="F29">
        <v>60.502186000000002</v>
      </c>
    </row>
    <row r="30" spans="1:6" x14ac:dyDescent="0.2">
      <c r="A30">
        <v>1155</v>
      </c>
      <c r="B30" t="s">
        <v>62</v>
      </c>
      <c r="C30">
        <v>1308</v>
      </c>
      <c r="D30" t="s">
        <v>63</v>
      </c>
      <c r="E30">
        <v>80.141869999999997</v>
      </c>
      <c r="F30">
        <v>65.611373999999998</v>
      </c>
    </row>
    <row r="31" spans="1:6" x14ac:dyDescent="0.2">
      <c r="A31">
        <v>1403</v>
      </c>
      <c r="B31" t="s">
        <v>64</v>
      </c>
      <c r="C31">
        <v>1372</v>
      </c>
      <c r="D31" t="s">
        <v>65</v>
      </c>
      <c r="E31">
        <v>82.539770000000004</v>
      </c>
      <c r="F31">
        <v>63.691875000000003</v>
      </c>
    </row>
    <row r="32" spans="1:6" x14ac:dyDescent="0.2">
      <c r="A32">
        <v>1196</v>
      </c>
      <c r="B32" t="s">
        <v>66</v>
      </c>
      <c r="C32">
        <v>1382</v>
      </c>
      <c r="D32" t="s">
        <v>67</v>
      </c>
      <c r="E32">
        <v>74.385159999999999</v>
      </c>
      <c r="F32">
        <v>66.907780000000002</v>
      </c>
    </row>
    <row r="33" spans="1:6" x14ac:dyDescent="0.2">
      <c r="A33">
        <v>1242</v>
      </c>
      <c r="B33" t="s">
        <v>68</v>
      </c>
      <c r="C33">
        <v>1335</v>
      </c>
      <c r="D33" t="s">
        <v>69</v>
      </c>
      <c r="E33">
        <v>80.714293999999995</v>
      </c>
      <c r="F33">
        <v>62.984839999999998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4916-5206-EA41-959B-7182991A2745}">
  <dimension ref="A1:F33"/>
  <sheetViews>
    <sheetView workbookViewId="0">
      <selection activeCell="F18" sqref="F1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1104</v>
      </c>
      <c r="B2" t="s">
        <v>49</v>
      </c>
      <c r="C2">
        <v>1439</v>
      </c>
      <c r="D2" t="s">
        <v>48</v>
      </c>
      <c r="E2">
        <v>74.064769999999996</v>
      </c>
      <c r="F2">
        <v>66.71011</v>
      </c>
    </row>
    <row r="3" spans="1:6" x14ac:dyDescent="0.2">
      <c r="A3">
        <v>1138</v>
      </c>
      <c r="B3" t="s">
        <v>23</v>
      </c>
      <c r="C3">
        <v>1112</v>
      </c>
      <c r="D3" t="s">
        <v>22</v>
      </c>
      <c r="E3">
        <v>79.32732</v>
      </c>
      <c r="F3">
        <v>68.321860000000001</v>
      </c>
    </row>
    <row r="4" spans="1:6" x14ac:dyDescent="0.2">
      <c r="A4">
        <v>1168</v>
      </c>
      <c r="B4" t="s">
        <v>17</v>
      </c>
      <c r="C4">
        <v>1345</v>
      </c>
      <c r="D4" t="s">
        <v>16</v>
      </c>
      <c r="E4">
        <v>77.853570000000005</v>
      </c>
      <c r="F4">
        <v>62.909542000000002</v>
      </c>
    </row>
    <row r="5" spans="1:6" x14ac:dyDescent="0.2">
      <c r="A5">
        <v>1243</v>
      </c>
      <c r="B5" t="s">
        <v>19</v>
      </c>
      <c r="C5">
        <v>1166</v>
      </c>
      <c r="D5" t="s">
        <v>18</v>
      </c>
      <c r="E5">
        <v>69.544799999999995</v>
      </c>
      <c r="F5">
        <v>63.044980000000002</v>
      </c>
    </row>
    <row r="6" spans="1:6" x14ac:dyDescent="0.2">
      <c r="A6">
        <v>1361</v>
      </c>
      <c r="B6" t="s">
        <v>39</v>
      </c>
      <c r="C6">
        <v>1222</v>
      </c>
      <c r="D6" t="s">
        <v>38</v>
      </c>
      <c r="E6">
        <v>78.229209999999995</v>
      </c>
      <c r="F6">
        <v>67.313354000000004</v>
      </c>
    </row>
    <row r="7" spans="1:6" x14ac:dyDescent="0.2">
      <c r="A7">
        <v>1344</v>
      </c>
      <c r="B7" t="s">
        <v>47</v>
      </c>
      <c r="C7">
        <v>1401</v>
      </c>
      <c r="D7" t="s">
        <v>46</v>
      </c>
      <c r="E7">
        <v>76.121139999999997</v>
      </c>
      <c r="F7">
        <v>65.828670000000002</v>
      </c>
    </row>
    <row r="8" spans="1:6" x14ac:dyDescent="0.2">
      <c r="A8">
        <v>1252</v>
      </c>
      <c r="B8" t="s">
        <v>35</v>
      </c>
      <c r="C8">
        <v>1314</v>
      </c>
      <c r="D8" t="s">
        <v>34</v>
      </c>
      <c r="E8">
        <v>83.522040000000004</v>
      </c>
      <c r="F8">
        <v>72.589420000000004</v>
      </c>
    </row>
    <row r="9" spans="1:6" x14ac:dyDescent="0.2">
      <c r="A9">
        <v>1420</v>
      </c>
      <c r="B9" t="s">
        <v>43</v>
      </c>
      <c r="C9">
        <v>1438</v>
      </c>
      <c r="D9" t="s">
        <v>42</v>
      </c>
      <c r="E9">
        <v>66.679749999999999</v>
      </c>
      <c r="F9">
        <v>59.813662999999998</v>
      </c>
    </row>
    <row r="10" spans="1:6" x14ac:dyDescent="0.2">
      <c r="A10">
        <v>1199</v>
      </c>
      <c r="B10" t="s">
        <v>59</v>
      </c>
      <c r="C10">
        <v>1281</v>
      </c>
      <c r="D10" t="s">
        <v>58</v>
      </c>
      <c r="E10">
        <v>79.161150000000006</v>
      </c>
      <c r="F10">
        <v>64.130740000000003</v>
      </c>
    </row>
    <row r="11" spans="1:6" x14ac:dyDescent="0.2">
      <c r="A11">
        <v>1300</v>
      </c>
      <c r="B11" t="s">
        <v>41</v>
      </c>
      <c r="C11">
        <v>1462</v>
      </c>
      <c r="D11" t="s">
        <v>40</v>
      </c>
      <c r="E11">
        <v>78.084119999999999</v>
      </c>
      <c r="F11">
        <v>74.644120000000001</v>
      </c>
    </row>
    <row r="12" spans="1:6" x14ac:dyDescent="0.2">
      <c r="A12">
        <v>1233</v>
      </c>
      <c r="B12" t="s">
        <v>53</v>
      </c>
      <c r="C12">
        <v>1181</v>
      </c>
      <c r="D12" t="s">
        <v>52</v>
      </c>
      <c r="E12">
        <v>77.185035999999997</v>
      </c>
      <c r="F12">
        <v>67.279449999999997</v>
      </c>
    </row>
    <row r="13" spans="1:6" x14ac:dyDescent="0.2">
      <c r="A13">
        <v>1372</v>
      </c>
      <c r="B13" t="s">
        <v>65</v>
      </c>
      <c r="C13">
        <v>1403</v>
      </c>
      <c r="D13" t="s">
        <v>64</v>
      </c>
      <c r="E13">
        <v>72.511619999999994</v>
      </c>
      <c r="F13">
        <v>64.584779999999995</v>
      </c>
    </row>
    <row r="14" spans="1:6" x14ac:dyDescent="0.2">
      <c r="A14">
        <v>1293</v>
      </c>
      <c r="B14" t="s">
        <v>15</v>
      </c>
      <c r="C14">
        <v>1452</v>
      </c>
      <c r="D14" t="s">
        <v>14</v>
      </c>
      <c r="E14">
        <v>77.679029999999997</v>
      </c>
      <c r="F14">
        <v>63.72786</v>
      </c>
    </row>
    <row r="15" spans="1:6" x14ac:dyDescent="0.2">
      <c r="A15">
        <v>1158</v>
      </c>
      <c r="B15" t="s">
        <v>55</v>
      </c>
      <c r="C15">
        <v>1120</v>
      </c>
      <c r="D15" t="s">
        <v>54</v>
      </c>
      <c r="E15">
        <v>81.823909999999998</v>
      </c>
      <c r="F15">
        <v>59.90278</v>
      </c>
    </row>
    <row r="16" spans="1:6" x14ac:dyDescent="0.2">
      <c r="A16">
        <v>1285</v>
      </c>
      <c r="B16" t="s">
        <v>37</v>
      </c>
      <c r="C16">
        <v>1276</v>
      </c>
      <c r="D16" t="s">
        <v>36</v>
      </c>
      <c r="E16">
        <v>74.619609999999994</v>
      </c>
      <c r="F16">
        <v>63.113309999999998</v>
      </c>
    </row>
    <row r="17" spans="1:6" x14ac:dyDescent="0.2">
      <c r="A17">
        <v>1260</v>
      </c>
      <c r="B17" t="s">
        <v>33</v>
      </c>
      <c r="C17">
        <v>1274</v>
      </c>
      <c r="D17" t="s">
        <v>32</v>
      </c>
      <c r="E17">
        <v>70.128680000000003</v>
      </c>
      <c r="F17">
        <v>62.88776</v>
      </c>
    </row>
    <row r="18" spans="1:6" x14ac:dyDescent="0.2">
      <c r="A18">
        <v>1400</v>
      </c>
      <c r="B18" t="s">
        <v>9</v>
      </c>
      <c r="C18">
        <v>1305</v>
      </c>
      <c r="D18" t="s">
        <v>8</v>
      </c>
      <c r="E18">
        <v>76.838486000000003</v>
      </c>
      <c r="F18">
        <v>63.06765</v>
      </c>
    </row>
    <row r="19" spans="1:6" x14ac:dyDescent="0.2">
      <c r="A19">
        <v>1382</v>
      </c>
      <c r="B19" t="s">
        <v>67</v>
      </c>
      <c r="C19">
        <v>1196</v>
      </c>
      <c r="D19" t="s">
        <v>66</v>
      </c>
      <c r="E19">
        <v>73.891360000000006</v>
      </c>
      <c r="F19">
        <v>67.167366000000001</v>
      </c>
    </row>
    <row r="20" spans="1:6" x14ac:dyDescent="0.2">
      <c r="A20">
        <v>1308</v>
      </c>
      <c r="B20" t="s">
        <v>63</v>
      </c>
      <c r="C20">
        <v>1155</v>
      </c>
      <c r="D20" t="s">
        <v>62</v>
      </c>
      <c r="E20">
        <v>71.496430000000004</v>
      </c>
      <c r="F20">
        <v>66.365440000000007</v>
      </c>
    </row>
    <row r="21" spans="1:6" x14ac:dyDescent="0.2">
      <c r="A21">
        <v>1139</v>
      </c>
      <c r="B21" t="s">
        <v>31</v>
      </c>
      <c r="C21">
        <v>1116</v>
      </c>
      <c r="D21" t="s">
        <v>30</v>
      </c>
      <c r="E21">
        <v>81.293530000000004</v>
      </c>
      <c r="F21">
        <v>67.803799999999995</v>
      </c>
    </row>
    <row r="22" spans="1:6" x14ac:dyDescent="0.2">
      <c r="A22">
        <v>1301</v>
      </c>
      <c r="B22" t="s">
        <v>51</v>
      </c>
      <c r="C22">
        <v>1371</v>
      </c>
      <c r="D22" t="s">
        <v>50</v>
      </c>
      <c r="E22">
        <v>80.847520000000003</v>
      </c>
      <c r="F22">
        <v>76.455150000000003</v>
      </c>
    </row>
    <row r="23" spans="1:6" x14ac:dyDescent="0.2">
      <c r="A23">
        <v>1335</v>
      </c>
      <c r="B23" t="s">
        <v>69</v>
      </c>
      <c r="C23">
        <v>1242</v>
      </c>
      <c r="D23" t="s">
        <v>68</v>
      </c>
      <c r="E23">
        <v>82.509429999999995</v>
      </c>
      <c r="F23">
        <v>67.062386000000004</v>
      </c>
    </row>
    <row r="24" spans="1:6" x14ac:dyDescent="0.2">
      <c r="A24">
        <v>1267</v>
      </c>
      <c r="B24" t="s">
        <v>25</v>
      </c>
      <c r="C24">
        <v>1455</v>
      </c>
      <c r="D24" t="s">
        <v>24</v>
      </c>
      <c r="E24">
        <v>78.930989999999994</v>
      </c>
      <c r="F24">
        <v>68.057755</v>
      </c>
    </row>
    <row r="25" spans="1:6" x14ac:dyDescent="0.2">
      <c r="A25">
        <v>1347</v>
      </c>
      <c r="B25" t="s">
        <v>61</v>
      </c>
      <c r="C25">
        <v>1437</v>
      </c>
      <c r="D25" t="s">
        <v>60</v>
      </c>
      <c r="E25">
        <v>74.210329999999999</v>
      </c>
      <c r="F25">
        <v>59.640385000000002</v>
      </c>
    </row>
    <row r="26" spans="1:6" x14ac:dyDescent="0.2">
      <c r="A26">
        <v>1355</v>
      </c>
      <c r="B26" t="s">
        <v>13</v>
      </c>
      <c r="C26">
        <v>1326</v>
      </c>
      <c r="D26" t="s">
        <v>12</v>
      </c>
      <c r="E26">
        <v>80.242096000000004</v>
      </c>
      <c r="F26">
        <v>63.252583000000001</v>
      </c>
    </row>
    <row r="27" spans="1:6" x14ac:dyDescent="0.2">
      <c r="A27">
        <v>1172</v>
      </c>
      <c r="B27" t="s">
        <v>7</v>
      </c>
      <c r="C27">
        <v>1246</v>
      </c>
      <c r="D27" t="s">
        <v>6</v>
      </c>
      <c r="E27">
        <v>75.958619999999996</v>
      </c>
      <c r="F27">
        <v>64.707436000000001</v>
      </c>
    </row>
    <row r="28" spans="1:6" x14ac:dyDescent="0.2">
      <c r="A28">
        <v>1209</v>
      </c>
      <c r="B28" t="s">
        <v>21</v>
      </c>
      <c r="C28">
        <v>1153</v>
      </c>
      <c r="D28" t="s">
        <v>20</v>
      </c>
      <c r="E28">
        <v>77.932845999999998</v>
      </c>
      <c r="F28">
        <v>67.299199999999999</v>
      </c>
    </row>
    <row r="29" spans="1:6" x14ac:dyDescent="0.2">
      <c r="A29">
        <v>1137</v>
      </c>
      <c r="B29" t="s">
        <v>11</v>
      </c>
      <c r="C29">
        <v>1277</v>
      </c>
      <c r="D29" t="s">
        <v>10</v>
      </c>
      <c r="E29">
        <v>79.518370000000004</v>
      </c>
      <c r="F29">
        <v>65.598910000000004</v>
      </c>
    </row>
    <row r="30" spans="1:6" x14ac:dyDescent="0.2">
      <c r="A30">
        <v>1328</v>
      </c>
      <c r="B30" t="s">
        <v>45</v>
      </c>
      <c r="C30">
        <v>1348</v>
      </c>
      <c r="D30" t="s">
        <v>44</v>
      </c>
      <c r="E30">
        <v>84.195419999999999</v>
      </c>
      <c r="F30">
        <v>64.565939999999998</v>
      </c>
    </row>
    <row r="31" spans="1:6" x14ac:dyDescent="0.2">
      <c r="A31">
        <v>1393</v>
      </c>
      <c r="B31" t="s">
        <v>57</v>
      </c>
      <c r="C31">
        <v>1395</v>
      </c>
      <c r="D31" t="s">
        <v>56</v>
      </c>
      <c r="E31">
        <v>77.615930000000006</v>
      </c>
      <c r="F31">
        <v>67.630859999999998</v>
      </c>
    </row>
    <row r="32" spans="1:6" x14ac:dyDescent="0.2">
      <c r="A32">
        <v>1460</v>
      </c>
      <c r="B32" t="s">
        <v>29</v>
      </c>
      <c r="C32">
        <v>1397</v>
      </c>
      <c r="D32" t="s">
        <v>28</v>
      </c>
      <c r="E32">
        <v>74.995009999999994</v>
      </c>
      <c r="F32">
        <v>65.898899999999998</v>
      </c>
    </row>
    <row r="33" spans="1:6" x14ac:dyDescent="0.2">
      <c r="A33">
        <v>1422</v>
      </c>
      <c r="B33" t="s">
        <v>27</v>
      </c>
      <c r="C33">
        <v>1211</v>
      </c>
      <c r="D33" t="s">
        <v>26</v>
      </c>
      <c r="E33">
        <v>76.655590000000004</v>
      </c>
      <c r="F33">
        <v>66.467140000000001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Round_1_Pred</vt:lpstr>
      <vt:lpstr>1_Round_1</vt:lpstr>
      <vt:lpstr>2_Round_1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Crosby</dc:creator>
  <cp:lastModifiedBy>Murphy Crosby</cp:lastModifiedBy>
  <dcterms:created xsi:type="dcterms:W3CDTF">2018-03-19T00:50:13Z</dcterms:created>
  <dcterms:modified xsi:type="dcterms:W3CDTF">2018-04-06T20:27:45Z</dcterms:modified>
</cp:coreProperties>
</file>