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rrayla/Documents/main_PhD/Project_MyoContrac/MyoContract_TestFiles/"/>
    </mc:Choice>
  </mc:AlternateContent>
  <xr:revisionPtr revIDLastSave="0" documentId="13_ncr:1_{84571459-362D-6A43-8CDE-896CF0F79112}" xr6:coauthVersionLast="47" xr6:coauthVersionMax="47" xr10:uidLastSave="{00000000-0000-0000-0000-000000000000}"/>
  <bookViews>
    <workbookView xWindow="-30240" yWindow="2700" windowWidth="30240" windowHeight="18900" xr2:uid="{9BB99922-6CEB-9A43-9481-79849DD8F90B}"/>
  </bookViews>
  <sheets>
    <sheet name="Test Setup" sheetId="1" r:id="rId1"/>
    <sheet name="Sarcomere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4" i="1"/>
  <c r="O8" i="1"/>
  <c r="O9" i="1"/>
  <c r="O10" i="1"/>
  <c r="O11" i="1"/>
  <c r="O12" i="1"/>
  <c r="O13" i="1"/>
  <c r="O14" i="1"/>
  <c r="O15" i="1"/>
  <c r="O16" i="1"/>
  <c r="O17" i="1"/>
  <c r="O18" i="1"/>
  <c r="O19" i="1"/>
  <c r="S5" i="1"/>
  <c r="S6" i="1"/>
  <c r="S7" i="1"/>
  <c r="S8" i="1"/>
  <c r="S9" i="1"/>
  <c r="M9" i="1" s="1"/>
  <c r="S10" i="1"/>
  <c r="M10" i="1" s="1"/>
  <c r="S11" i="1"/>
  <c r="M11" i="1" s="1"/>
  <c r="S12" i="1"/>
  <c r="M12" i="1" s="1"/>
  <c r="S13" i="1"/>
  <c r="M13" i="1" s="1"/>
  <c r="S14" i="1"/>
  <c r="M14" i="1" s="1"/>
  <c r="S15" i="1"/>
  <c r="S16" i="1"/>
  <c r="S17" i="1"/>
  <c r="S18" i="1"/>
  <c r="S19" i="1"/>
  <c r="M5" i="1"/>
  <c r="M6" i="1"/>
  <c r="M7" i="1"/>
  <c r="M8" i="1"/>
  <c r="M15" i="1"/>
  <c r="M16" i="1"/>
  <c r="M17" i="1"/>
  <c r="M18" i="1"/>
  <c r="M19" i="1"/>
  <c r="L2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K19" i="1"/>
  <c r="K18" i="1"/>
  <c r="K17" i="1"/>
  <c r="K16" i="1"/>
  <c r="R4" i="1"/>
  <c r="S4" i="1" s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K11" i="1"/>
  <c r="F3" i="1"/>
  <c r="E3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5" i="1"/>
  <c r="E6" i="1"/>
  <c r="E7" i="1"/>
  <c r="E4" i="1"/>
  <c r="O7" i="1"/>
  <c r="O5" i="1"/>
  <c r="O6" i="1"/>
  <c r="L4" i="1"/>
  <c r="K9" i="1"/>
  <c r="K10" i="1"/>
  <c r="K8" i="1"/>
  <c r="R3" i="1"/>
  <c r="M4" i="1" l="1"/>
</calcChain>
</file>

<file path=xl/sharedStrings.xml><?xml version="1.0" encoding="utf-8"?>
<sst xmlns="http://schemas.openxmlformats.org/spreadsheetml/2006/main" count="99" uniqueCount="55">
  <si>
    <t>Myofibril Geometries</t>
  </si>
  <si>
    <t>#</t>
  </si>
  <si>
    <t>Title</t>
  </si>
  <si>
    <t>Split #</t>
  </si>
  <si>
    <t>Node #</t>
  </si>
  <si>
    <t>Element #</t>
  </si>
  <si>
    <t>Av. Force (1%)</t>
  </si>
  <si>
    <t>Av. Force (5%)</t>
  </si>
  <si>
    <t>Av. Force (10%)</t>
  </si>
  <si>
    <t>N/A</t>
  </si>
  <si>
    <t>.msh file</t>
  </si>
  <si>
    <t>.vtk file</t>
  </si>
  <si>
    <t>Paper</t>
  </si>
  <si>
    <t>Sarcomere Diameters</t>
  </si>
  <si>
    <t>Species</t>
  </si>
  <si>
    <t>Conditions</t>
  </si>
  <si>
    <t>Force Data</t>
  </si>
  <si>
    <t>Sarcomere Length (Relaxation)</t>
  </si>
  <si>
    <t>Sarcomere Length (Activation)</t>
  </si>
  <si>
    <t>Sarcomere Length (Stretch)</t>
  </si>
  <si>
    <t>Measured with Spatial Fourier Transform under EM</t>
  </si>
  <si>
    <t>Bollen et al. 2017</t>
  </si>
  <si>
    <t>Pediatric Human</t>
  </si>
  <si>
    <t>(PASSIVE) ~5kN/m2 @ SL 2.2um, 1.2kN/m2 @ 1.8 SL</t>
  </si>
  <si>
    <t>Split Angle</t>
  </si>
  <si>
    <t>myo_simple</t>
  </si>
  <si>
    <t>myo_SESM1</t>
  </si>
  <si>
    <t>Circular Cylinder Volume = pi * r^2 * H</t>
  </si>
  <si>
    <t>Elliptical Cylinder Volume = pi * a * b * H</t>
  </si>
  <si>
    <t>Volumes Conserved</t>
  </si>
  <si>
    <t>Radius B/ Split [um]</t>
  </si>
  <si>
    <t>SL [um]</t>
  </si>
  <si>
    <t>Sarcomere #</t>
  </si>
  <si>
    <t>Total Branch Length [um]</t>
  </si>
  <si>
    <t>Sarcomere Volume B/ Split [um^3]</t>
  </si>
  <si>
    <t>Sarcomere Volume A/ Split [um^3]</t>
  </si>
  <si>
    <t>Elliptical Major Axis = V/(pi * a * H)</t>
  </si>
  <si>
    <t>Radius Minor Axis of Split [um]</t>
  </si>
  <si>
    <t>Split Proportion</t>
  </si>
  <si>
    <t>Radius Major Axis of Split [um]</t>
  </si>
  <si>
    <t>Gap A/ Split [um]</t>
  </si>
  <si>
    <t>Split:</t>
  </si>
  <si>
    <t>Single</t>
  </si>
  <si>
    <t>Transfer</t>
  </si>
  <si>
    <t>Type:</t>
  </si>
  <si>
    <t>Middle</t>
  </si>
  <si>
    <t>Even</t>
  </si>
  <si>
    <t>Uneven</t>
  </si>
  <si>
    <t>Position</t>
  </si>
  <si>
    <t>End</t>
  </si>
  <si>
    <t>Base</t>
  </si>
  <si>
    <t>Code</t>
  </si>
  <si>
    <t>Position of Split Start [um]</t>
  </si>
  <si>
    <t>Position of Split End [um]</t>
  </si>
  <si>
    <t>Need average SR displacement.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</si>
</sst>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E4F59-2D91-2146-8197-16E3636F92CE}">
  <dimension ref="A1:AA30"/>
  <sheetViews>
    <sheetView tabSelected="1" workbookViewId="0">
      <pane xSplit="4" topLeftCell="F1" activePane="topRight" state="frozen"/>
      <selection pane="topRight" activeCell="N5" sqref="N5"/>
    </sheetView>
  </sheetViews>
  <sheetFormatPr baseColWidth="10" defaultRowHeight="16" x14ac:dyDescent="0.2"/>
  <cols>
    <col min="1" max="1" width="3.1640625" bestFit="1" customWidth="1"/>
    <col min="2" max="2" width="8" bestFit="1" customWidth="1"/>
    <col min="3" max="3" width="7.33203125" bestFit="1" customWidth="1"/>
    <col min="4" max="4" width="7.6640625" bestFit="1" customWidth="1"/>
    <col min="5" max="5" width="35.33203125" bestFit="1" customWidth="1"/>
    <col min="6" max="6" width="35.33203125" customWidth="1"/>
    <col min="7" max="7" width="7.5" bestFit="1" customWidth="1"/>
    <col min="8" max="8" width="11.5" bestFit="1" customWidth="1"/>
    <col min="9" max="9" width="22.33203125" bestFit="1" customWidth="1"/>
    <col min="10" max="10" width="18" bestFit="1" customWidth="1"/>
    <col min="11" max="11" width="13.83203125" bestFit="1" customWidth="1"/>
    <col min="12" max="13" width="27.1640625" bestFit="1" customWidth="1"/>
    <col min="14" max="14" width="15.6640625" bestFit="1" customWidth="1"/>
    <col min="15" max="15" width="10" bestFit="1" customWidth="1"/>
    <col min="16" max="16" width="23.33203125" bestFit="1" customWidth="1"/>
    <col min="17" max="17" width="22.33203125" bestFit="1" customWidth="1"/>
    <col min="18" max="19" width="30.5" bestFit="1" customWidth="1"/>
    <col min="20" max="20" width="6.33203125" bestFit="1" customWidth="1"/>
    <col min="21" max="21" width="7" bestFit="1" customWidth="1"/>
    <col min="22" max="22" width="9.5" bestFit="1" customWidth="1"/>
    <col min="23" max="24" width="13" bestFit="1" customWidth="1"/>
    <col min="25" max="25" width="14" bestFit="1" customWidth="1"/>
    <col min="26" max="26" width="11.33203125" bestFit="1" customWidth="1"/>
    <col min="27" max="27" width="7.1640625" bestFit="1" customWidth="1"/>
  </cols>
  <sheetData>
    <row r="1" spans="1:27" x14ac:dyDescent="0.2">
      <c r="E1" t="s">
        <v>0</v>
      </c>
    </row>
    <row r="2" spans="1:27" x14ac:dyDescent="0.2">
      <c r="A2" t="s">
        <v>1</v>
      </c>
      <c r="B2" t="s">
        <v>41</v>
      </c>
      <c r="C2" t="s">
        <v>44</v>
      </c>
      <c r="D2" t="s">
        <v>48</v>
      </c>
      <c r="E2" t="s">
        <v>2</v>
      </c>
      <c r="F2" t="s">
        <v>51</v>
      </c>
      <c r="G2" t="s">
        <v>31</v>
      </c>
      <c r="H2" t="s">
        <v>32</v>
      </c>
      <c r="I2" t="s">
        <v>33</v>
      </c>
      <c r="J2" t="s">
        <v>30</v>
      </c>
      <c r="K2" t="s">
        <v>38</v>
      </c>
      <c r="L2" t="s">
        <v>37</v>
      </c>
      <c r="M2" t="s">
        <v>39</v>
      </c>
      <c r="N2" t="s">
        <v>40</v>
      </c>
      <c r="O2" t="s">
        <v>24</v>
      </c>
      <c r="P2" t="s">
        <v>52</v>
      </c>
      <c r="Q2" t="s">
        <v>53</v>
      </c>
      <c r="R2" t="s">
        <v>34</v>
      </c>
      <c r="S2" t="s">
        <v>35</v>
      </c>
      <c r="T2" t="s">
        <v>3</v>
      </c>
      <c r="U2" t="s">
        <v>4</v>
      </c>
      <c r="V2" t="s">
        <v>5</v>
      </c>
      <c r="W2" t="s">
        <v>6</v>
      </c>
      <c r="X2" t="s">
        <v>7</v>
      </c>
      <c r="Y2" t="s">
        <v>8</v>
      </c>
      <c r="Z2" t="s">
        <v>10</v>
      </c>
      <c r="AA2" t="s">
        <v>11</v>
      </c>
    </row>
    <row r="3" spans="1:27" x14ac:dyDescent="0.2">
      <c r="A3">
        <v>1</v>
      </c>
      <c r="B3" t="s">
        <v>50</v>
      </c>
      <c r="E3" t="str">
        <f>B3&amp;" "&amp;C3&amp; " " &amp;D3 &amp; " " &amp; N3</f>
        <v>Base   0</v>
      </c>
      <c r="F3" t="str">
        <f>"myo_" &amp; LEFT(B3,1) &amp; LEFT(C3,1) &amp; LEFT(D3,1) &amp; RIGHT(N4,1)</f>
        <v>myo_B0</v>
      </c>
      <c r="G3">
        <v>2</v>
      </c>
      <c r="H3">
        <v>3</v>
      </c>
      <c r="I3">
        <v>6</v>
      </c>
      <c r="J3">
        <v>0.5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R3" s="1">
        <f>POWER(J3, 2) * PI() * G3</f>
        <v>1.5707963267948966</v>
      </c>
      <c r="S3" s="1" t="s">
        <v>9</v>
      </c>
      <c r="T3" t="s">
        <v>9</v>
      </c>
      <c r="Z3" t="s">
        <v>25</v>
      </c>
    </row>
    <row r="4" spans="1:27" x14ac:dyDescent="0.2">
      <c r="A4">
        <v>2</v>
      </c>
      <c r="B4" t="s">
        <v>42</v>
      </c>
      <c r="C4" t="s">
        <v>46</v>
      </c>
      <c r="D4" t="s">
        <v>45</v>
      </c>
      <c r="E4" t="str">
        <f>B4&amp;" "&amp;C4&amp; " " &amp;D4 &amp; " " &amp; N4</f>
        <v>Single Even Middle 0</v>
      </c>
      <c r="F4" t="str">
        <f>"myo_" &amp; LEFT(B4,1) &amp; LEFT(C4,1) &amp; LEFT(D4,1) &amp; RIGHT(N4,1)</f>
        <v>myo_SEM0</v>
      </c>
      <c r="G4">
        <v>2</v>
      </c>
      <c r="H4">
        <v>5</v>
      </c>
      <c r="I4">
        <v>6</v>
      </c>
      <c r="J4">
        <v>0.5</v>
      </c>
      <c r="K4">
        <v>0.5</v>
      </c>
      <c r="L4">
        <f>K4*J4</f>
        <v>0.25</v>
      </c>
      <c r="M4">
        <f>S4/(PI() * G4 * L4)</f>
        <v>0.5</v>
      </c>
      <c r="N4">
        <v>0</v>
      </c>
      <c r="O4" s="2">
        <f>DEGREES(ATAN((L4 + N4 / 2 ) / G4))</f>
        <v>7.1250163489017977</v>
      </c>
      <c r="P4">
        <v>2</v>
      </c>
      <c r="R4" s="1">
        <f t="shared" ref="R4:R19" si="0">POWER(J4, 2) * PI() * G4</f>
        <v>1.5707963267948966</v>
      </c>
      <c r="S4" s="1">
        <f>R4 * K4</f>
        <v>0.78539816339744828</v>
      </c>
      <c r="T4">
        <v>1</v>
      </c>
      <c r="Z4" t="s">
        <v>26</v>
      </c>
    </row>
    <row r="5" spans="1:27" x14ac:dyDescent="0.2">
      <c r="A5">
        <v>3</v>
      </c>
      <c r="B5" t="s">
        <v>42</v>
      </c>
      <c r="C5" t="s">
        <v>46</v>
      </c>
      <c r="D5" t="s">
        <v>45</v>
      </c>
      <c r="E5" t="str">
        <f t="shared" ref="E5:E20" si="1">B5&amp;" "&amp;C5&amp; " " &amp;D5 &amp; " " &amp; N5</f>
        <v>Single Even Middle 0.1</v>
      </c>
      <c r="F5" t="str">
        <f t="shared" ref="F5:F20" si="2">"myo_" &amp; LEFT(B5,1) &amp; LEFT(C5,1) &amp; LEFT(D5,1) &amp; RIGHT(N5,1)</f>
        <v>myo_SEM1</v>
      </c>
      <c r="G5">
        <v>2</v>
      </c>
      <c r="H5">
        <v>5</v>
      </c>
      <c r="I5">
        <v>6</v>
      </c>
      <c r="J5">
        <v>0.5</v>
      </c>
      <c r="K5">
        <v>0.5</v>
      </c>
      <c r="L5">
        <f t="shared" ref="L5:L20" si="3">K5*J5</f>
        <v>0.25</v>
      </c>
      <c r="M5">
        <f t="shared" ref="M5:M20" si="4">S5/(PI() * G5 * L5)</f>
        <v>0.5</v>
      </c>
      <c r="N5">
        <v>0.1</v>
      </c>
      <c r="O5" s="2">
        <f t="shared" ref="O5:O19" si="5">DEGREES(ATAN((L5 + N5 / 2 ) / G5))</f>
        <v>8.5307656099481335</v>
      </c>
      <c r="P5">
        <v>2</v>
      </c>
      <c r="R5" s="1">
        <f t="shared" si="0"/>
        <v>1.5707963267948966</v>
      </c>
      <c r="S5" s="1">
        <f t="shared" ref="S5:S19" si="6">R5 * K5</f>
        <v>0.78539816339744828</v>
      </c>
      <c r="T5">
        <v>1</v>
      </c>
    </row>
    <row r="6" spans="1:27" x14ac:dyDescent="0.2">
      <c r="A6">
        <v>4</v>
      </c>
      <c r="B6" t="s">
        <v>42</v>
      </c>
      <c r="C6" t="s">
        <v>46</v>
      </c>
      <c r="D6" t="s">
        <v>45</v>
      </c>
      <c r="E6" t="str">
        <f t="shared" si="1"/>
        <v>Single Even Middle 0.2</v>
      </c>
      <c r="F6" t="str">
        <f t="shared" si="2"/>
        <v>myo_SEM2</v>
      </c>
      <c r="G6">
        <v>2</v>
      </c>
      <c r="H6">
        <v>5</v>
      </c>
      <c r="I6">
        <v>6</v>
      </c>
      <c r="J6">
        <v>0.5</v>
      </c>
      <c r="K6">
        <v>0.5</v>
      </c>
      <c r="L6">
        <f t="shared" si="3"/>
        <v>0.25</v>
      </c>
      <c r="M6">
        <f t="shared" si="4"/>
        <v>0.5</v>
      </c>
      <c r="N6">
        <v>0.2</v>
      </c>
      <c r="O6" s="2">
        <f t="shared" si="5"/>
        <v>9.9262455066517052</v>
      </c>
      <c r="P6">
        <v>2</v>
      </c>
      <c r="R6" s="1">
        <f t="shared" si="0"/>
        <v>1.5707963267948966</v>
      </c>
      <c r="S6" s="1">
        <f t="shared" si="6"/>
        <v>0.78539816339744828</v>
      </c>
      <c r="T6">
        <v>1</v>
      </c>
    </row>
    <row r="7" spans="1:27" x14ac:dyDescent="0.2">
      <c r="A7">
        <v>5</v>
      </c>
      <c r="B7" t="s">
        <v>42</v>
      </c>
      <c r="C7" t="s">
        <v>46</v>
      </c>
      <c r="D7" t="s">
        <v>45</v>
      </c>
      <c r="E7" t="str">
        <f t="shared" si="1"/>
        <v>Single Even Middle 0.5</v>
      </c>
      <c r="F7" t="str">
        <f t="shared" si="2"/>
        <v>myo_SEM5</v>
      </c>
      <c r="G7">
        <v>2</v>
      </c>
      <c r="H7">
        <v>5</v>
      </c>
      <c r="I7">
        <v>6</v>
      </c>
      <c r="J7">
        <v>0.5</v>
      </c>
      <c r="K7">
        <v>0.5</v>
      </c>
      <c r="L7">
        <f t="shared" si="3"/>
        <v>0.25</v>
      </c>
      <c r="M7">
        <f t="shared" si="4"/>
        <v>0.5</v>
      </c>
      <c r="N7">
        <v>0.5</v>
      </c>
      <c r="O7" s="2">
        <f t="shared" si="5"/>
        <v>14.036243467926479</v>
      </c>
      <c r="P7">
        <v>2</v>
      </c>
      <c r="R7" s="1">
        <f t="shared" si="0"/>
        <v>1.5707963267948966</v>
      </c>
      <c r="S7" s="1">
        <f t="shared" si="6"/>
        <v>0.78539816339744828</v>
      </c>
      <c r="T7">
        <v>1</v>
      </c>
    </row>
    <row r="8" spans="1:27" x14ac:dyDescent="0.2">
      <c r="A8">
        <v>6</v>
      </c>
      <c r="B8" t="s">
        <v>42</v>
      </c>
      <c r="C8" t="s">
        <v>47</v>
      </c>
      <c r="D8" t="s">
        <v>45</v>
      </c>
      <c r="E8" t="str">
        <f t="shared" si="1"/>
        <v>Single Uneven Middle 0</v>
      </c>
      <c r="F8" t="str">
        <f t="shared" si="2"/>
        <v>myo_SUM0</v>
      </c>
      <c r="G8">
        <v>2</v>
      </c>
      <c r="H8">
        <v>5</v>
      </c>
      <c r="I8">
        <v>6</v>
      </c>
      <c r="J8">
        <v>0.5</v>
      </c>
      <c r="K8">
        <f>2/3</f>
        <v>0.66666666666666663</v>
      </c>
      <c r="L8">
        <f t="shared" si="3"/>
        <v>0.33333333333333331</v>
      </c>
      <c r="M8">
        <f t="shared" si="4"/>
        <v>0.5</v>
      </c>
      <c r="N8">
        <v>0</v>
      </c>
      <c r="O8" s="2">
        <f t="shared" si="5"/>
        <v>9.4623222080256166</v>
      </c>
      <c r="P8">
        <v>2</v>
      </c>
      <c r="R8" s="1">
        <f t="shared" si="0"/>
        <v>1.5707963267948966</v>
      </c>
      <c r="S8" s="1">
        <f t="shared" si="6"/>
        <v>1.0471975511965976</v>
      </c>
      <c r="T8">
        <v>1</v>
      </c>
    </row>
    <row r="9" spans="1:27" x14ac:dyDescent="0.2">
      <c r="A9">
        <v>7</v>
      </c>
      <c r="B9" t="s">
        <v>42</v>
      </c>
      <c r="C9" t="s">
        <v>47</v>
      </c>
      <c r="D9" t="s">
        <v>45</v>
      </c>
      <c r="E9" t="str">
        <f t="shared" si="1"/>
        <v>Single Uneven Middle 0.1</v>
      </c>
      <c r="F9" t="str">
        <f t="shared" si="2"/>
        <v>myo_SUM1</v>
      </c>
      <c r="G9">
        <v>2</v>
      </c>
      <c r="H9">
        <v>5</v>
      </c>
      <c r="I9">
        <v>6</v>
      </c>
      <c r="J9">
        <v>0.5</v>
      </c>
      <c r="K9">
        <f t="shared" ref="K9:K11" si="7">2/3</f>
        <v>0.66666666666666663</v>
      </c>
      <c r="L9">
        <f t="shared" si="3"/>
        <v>0.33333333333333331</v>
      </c>
      <c r="M9">
        <f t="shared" si="4"/>
        <v>0.5</v>
      </c>
      <c r="N9">
        <v>0.1</v>
      </c>
      <c r="O9" s="2">
        <f t="shared" si="5"/>
        <v>10.850104629797375</v>
      </c>
      <c r="P9">
        <v>2</v>
      </c>
      <c r="R9" s="1">
        <f t="shared" si="0"/>
        <v>1.5707963267948966</v>
      </c>
      <c r="S9" s="1">
        <f t="shared" si="6"/>
        <v>1.0471975511965976</v>
      </c>
      <c r="T9">
        <v>1</v>
      </c>
    </row>
    <row r="10" spans="1:27" x14ac:dyDescent="0.2">
      <c r="A10">
        <v>8</v>
      </c>
      <c r="B10" t="s">
        <v>42</v>
      </c>
      <c r="C10" t="s">
        <v>47</v>
      </c>
      <c r="D10" t="s">
        <v>45</v>
      </c>
      <c r="E10" t="str">
        <f t="shared" si="1"/>
        <v>Single Uneven Middle 0.2</v>
      </c>
      <c r="F10" t="str">
        <f t="shared" si="2"/>
        <v>myo_SUM2</v>
      </c>
      <c r="G10">
        <v>2</v>
      </c>
      <c r="H10">
        <v>5</v>
      </c>
      <c r="I10">
        <v>6</v>
      </c>
      <c r="J10">
        <v>0.5</v>
      </c>
      <c r="K10">
        <f t="shared" si="7"/>
        <v>0.66666666666666663</v>
      </c>
      <c r="L10">
        <f t="shared" si="3"/>
        <v>0.33333333333333331</v>
      </c>
      <c r="M10">
        <f t="shared" si="4"/>
        <v>0.5</v>
      </c>
      <c r="N10">
        <v>0.2</v>
      </c>
      <c r="O10" s="2">
        <f t="shared" si="5"/>
        <v>12.225122675735753</v>
      </c>
      <c r="P10">
        <v>2</v>
      </c>
      <c r="R10" s="1">
        <f t="shared" si="0"/>
        <v>1.5707963267948966</v>
      </c>
      <c r="S10" s="1">
        <f t="shared" si="6"/>
        <v>1.0471975511965976</v>
      </c>
      <c r="T10">
        <v>1</v>
      </c>
    </row>
    <row r="11" spans="1:27" x14ac:dyDescent="0.2">
      <c r="A11">
        <v>9</v>
      </c>
      <c r="B11" t="s">
        <v>42</v>
      </c>
      <c r="C11" t="s">
        <v>47</v>
      </c>
      <c r="D11" t="s">
        <v>45</v>
      </c>
      <c r="E11" t="str">
        <f t="shared" si="1"/>
        <v>Single Uneven Middle 0.5</v>
      </c>
      <c r="F11" t="str">
        <f t="shared" si="2"/>
        <v>myo_SUM5</v>
      </c>
      <c r="G11">
        <v>2</v>
      </c>
      <c r="H11">
        <v>5</v>
      </c>
      <c r="I11">
        <v>6</v>
      </c>
      <c r="J11">
        <v>0.5</v>
      </c>
      <c r="K11">
        <f t="shared" si="7"/>
        <v>0.66666666666666663</v>
      </c>
      <c r="L11">
        <f t="shared" si="3"/>
        <v>0.33333333333333331</v>
      </c>
      <c r="M11">
        <f>S11/(PI() * G11 * L11)</f>
        <v>0.5</v>
      </c>
      <c r="N11">
        <v>0.5</v>
      </c>
      <c r="O11" s="2">
        <f t="shared" si="5"/>
        <v>16.260204708311957</v>
      </c>
      <c r="P11">
        <v>2</v>
      </c>
      <c r="R11" s="1">
        <f t="shared" si="0"/>
        <v>1.5707963267948966</v>
      </c>
      <c r="S11" s="1">
        <f t="shared" si="6"/>
        <v>1.0471975511965976</v>
      </c>
      <c r="T11">
        <v>1</v>
      </c>
    </row>
    <row r="12" spans="1:27" x14ac:dyDescent="0.2">
      <c r="A12">
        <v>10</v>
      </c>
      <c r="B12" t="s">
        <v>42</v>
      </c>
      <c r="C12" t="s">
        <v>46</v>
      </c>
      <c r="D12" t="s">
        <v>49</v>
      </c>
      <c r="E12" t="str">
        <f t="shared" si="1"/>
        <v>Single Even End 0</v>
      </c>
      <c r="F12" t="str">
        <f t="shared" si="2"/>
        <v>myo_SEE0</v>
      </c>
      <c r="G12">
        <v>2</v>
      </c>
      <c r="H12">
        <v>5</v>
      </c>
      <c r="I12">
        <v>6</v>
      </c>
      <c r="J12">
        <v>0.5</v>
      </c>
      <c r="K12">
        <v>0.5</v>
      </c>
      <c r="L12">
        <f t="shared" si="3"/>
        <v>0.25</v>
      </c>
      <c r="M12">
        <f t="shared" si="4"/>
        <v>0.5</v>
      </c>
      <c r="N12">
        <v>0</v>
      </c>
      <c r="O12" s="2">
        <f t="shared" si="5"/>
        <v>7.1250163489017977</v>
      </c>
      <c r="P12">
        <v>4</v>
      </c>
      <c r="R12" s="1">
        <f t="shared" si="0"/>
        <v>1.5707963267948966</v>
      </c>
      <c r="S12" s="1">
        <f t="shared" si="6"/>
        <v>0.78539816339744828</v>
      </c>
      <c r="T12">
        <v>1</v>
      </c>
    </row>
    <row r="13" spans="1:27" x14ac:dyDescent="0.2">
      <c r="A13">
        <v>11</v>
      </c>
      <c r="B13" t="s">
        <v>42</v>
      </c>
      <c r="C13" t="s">
        <v>46</v>
      </c>
      <c r="D13" t="s">
        <v>49</v>
      </c>
      <c r="E13" t="str">
        <f t="shared" si="1"/>
        <v>Single Even End 0.1</v>
      </c>
      <c r="F13" t="str">
        <f t="shared" si="2"/>
        <v>myo_SEE1</v>
      </c>
      <c r="G13">
        <v>2</v>
      </c>
      <c r="H13">
        <v>5</v>
      </c>
      <c r="I13">
        <v>6</v>
      </c>
      <c r="J13">
        <v>0.5</v>
      </c>
      <c r="K13">
        <v>0.5</v>
      </c>
      <c r="L13">
        <f t="shared" si="3"/>
        <v>0.25</v>
      </c>
      <c r="M13">
        <f t="shared" si="4"/>
        <v>0.5</v>
      </c>
      <c r="N13">
        <v>0.1</v>
      </c>
      <c r="O13" s="2">
        <f t="shared" si="5"/>
        <v>8.5307656099481335</v>
      </c>
      <c r="P13">
        <v>4</v>
      </c>
      <c r="R13" s="1">
        <f t="shared" si="0"/>
        <v>1.5707963267948966</v>
      </c>
      <c r="S13" s="1">
        <f t="shared" si="6"/>
        <v>0.78539816339744828</v>
      </c>
      <c r="T13">
        <v>1</v>
      </c>
    </row>
    <row r="14" spans="1:27" x14ac:dyDescent="0.2">
      <c r="A14">
        <v>12</v>
      </c>
      <c r="B14" t="s">
        <v>42</v>
      </c>
      <c r="C14" t="s">
        <v>46</v>
      </c>
      <c r="D14" t="s">
        <v>49</v>
      </c>
      <c r="E14" t="str">
        <f t="shared" si="1"/>
        <v>Single Even End 0.2</v>
      </c>
      <c r="F14" t="str">
        <f t="shared" si="2"/>
        <v>myo_SEE2</v>
      </c>
      <c r="G14">
        <v>2</v>
      </c>
      <c r="H14">
        <v>5</v>
      </c>
      <c r="I14">
        <v>6</v>
      </c>
      <c r="J14">
        <v>0.5</v>
      </c>
      <c r="K14">
        <v>0.5</v>
      </c>
      <c r="L14">
        <f t="shared" si="3"/>
        <v>0.25</v>
      </c>
      <c r="M14">
        <f t="shared" si="4"/>
        <v>0.5</v>
      </c>
      <c r="N14">
        <v>0.2</v>
      </c>
      <c r="O14" s="2">
        <f t="shared" si="5"/>
        <v>9.9262455066517052</v>
      </c>
      <c r="P14">
        <v>4</v>
      </c>
      <c r="R14" s="1">
        <f t="shared" si="0"/>
        <v>1.5707963267948966</v>
      </c>
      <c r="S14" s="1">
        <f t="shared" si="6"/>
        <v>0.78539816339744828</v>
      </c>
      <c r="T14">
        <v>1</v>
      </c>
    </row>
    <row r="15" spans="1:27" x14ac:dyDescent="0.2">
      <c r="A15">
        <v>13</v>
      </c>
      <c r="B15" t="s">
        <v>42</v>
      </c>
      <c r="C15" t="s">
        <v>46</v>
      </c>
      <c r="D15" t="s">
        <v>49</v>
      </c>
      <c r="E15" t="str">
        <f t="shared" si="1"/>
        <v>Single Even End 0.5</v>
      </c>
      <c r="F15" t="str">
        <f t="shared" si="2"/>
        <v>myo_SEE5</v>
      </c>
      <c r="G15">
        <v>2</v>
      </c>
      <c r="H15">
        <v>5</v>
      </c>
      <c r="I15">
        <v>6</v>
      </c>
      <c r="J15">
        <v>0.5</v>
      </c>
      <c r="K15">
        <v>0.5</v>
      </c>
      <c r="L15">
        <f t="shared" si="3"/>
        <v>0.25</v>
      </c>
      <c r="M15">
        <f t="shared" si="4"/>
        <v>0.5</v>
      </c>
      <c r="N15">
        <v>0.5</v>
      </c>
      <c r="O15" s="2">
        <f t="shared" si="5"/>
        <v>14.036243467926479</v>
      </c>
      <c r="P15">
        <v>4</v>
      </c>
      <c r="R15" s="1">
        <f t="shared" si="0"/>
        <v>1.5707963267948966</v>
      </c>
      <c r="S15" s="1">
        <f t="shared" si="6"/>
        <v>0.78539816339744828</v>
      </c>
      <c r="T15">
        <v>1</v>
      </c>
    </row>
    <row r="16" spans="1:27" x14ac:dyDescent="0.2">
      <c r="A16">
        <v>14</v>
      </c>
      <c r="B16" t="s">
        <v>42</v>
      </c>
      <c r="C16" t="s">
        <v>47</v>
      </c>
      <c r="D16" t="s">
        <v>49</v>
      </c>
      <c r="E16" t="str">
        <f t="shared" si="1"/>
        <v>Single Uneven End 0</v>
      </c>
      <c r="F16" t="str">
        <f t="shared" si="2"/>
        <v>myo_SUE0</v>
      </c>
      <c r="G16">
        <v>2</v>
      </c>
      <c r="H16">
        <v>5</v>
      </c>
      <c r="I16">
        <v>6</v>
      </c>
      <c r="J16">
        <v>0.5</v>
      </c>
      <c r="K16">
        <f>2/3</f>
        <v>0.66666666666666663</v>
      </c>
      <c r="L16">
        <f t="shared" si="3"/>
        <v>0.33333333333333331</v>
      </c>
      <c r="M16">
        <f t="shared" si="4"/>
        <v>0.5</v>
      </c>
      <c r="N16">
        <v>0</v>
      </c>
      <c r="O16" s="2">
        <f t="shared" si="5"/>
        <v>9.4623222080256166</v>
      </c>
      <c r="P16">
        <v>4</v>
      </c>
      <c r="R16" s="1">
        <f t="shared" si="0"/>
        <v>1.5707963267948966</v>
      </c>
      <c r="S16" s="1">
        <f t="shared" si="6"/>
        <v>1.0471975511965976</v>
      </c>
      <c r="T16">
        <v>1</v>
      </c>
    </row>
    <row r="17" spans="1:20" x14ac:dyDescent="0.2">
      <c r="A17">
        <v>15</v>
      </c>
      <c r="B17" t="s">
        <v>42</v>
      </c>
      <c r="C17" t="s">
        <v>47</v>
      </c>
      <c r="D17" t="s">
        <v>49</v>
      </c>
      <c r="E17" t="str">
        <f t="shared" si="1"/>
        <v>Single Uneven End 0.1</v>
      </c>
      <c r="F17" t="str">
        <f t="shared" si="2"/>
        <v>myo_SUE1</v>
      </c>
      <c r="G17">
        <v>2</v>
      </c>
      <c r="H17">
        <v>5</v>
      </c>
      <c r="I17">
        <v>6</v>
      </c>
      <c r="J17">
        <v>0.5</v>
      </c>
      <c r="K17">
        <f t="shared" ref="K17:K20" si="8">2/3</f>
        <v>0.66666666666666663</v>
      </c>
      <c r="L17">
        <f t="shared" si="3"/>
        <v>0.33333333333333331</v>
      </c>
      <c r="M17">
        <f t="shared" si="4"/>
        <v>0.5</v>
      </c>
      <c r="N17">
        <v>0.1</v>
      </c>
      <c r="O17" s="2">
        <f t="shared" si="5"/>
        <v>10.850104629797375</v>
      </c>
      <c r="P17">
        <v>4</v>
      </c>
      <c r="R17" s="1">
        <f t="shared" si="0"/>
        <v>1.5707963267948966</v>
      </c>
      <c r="S17" s="1">
        <f t="shared" si="6"/>
        <v>1.0471975511965976</v>
      </c>
      <c r="T17">
        <v>1</v>
      </c>
    </row>
    <row r="18" spans="1:20" x14ac:dyDescent="0.2">
      <c r="A18">
        <v>16</v>
      </c>
      <c r="B18" t="s">
        <v>42</v>
      </c>
      <c r="C18" t="s">
        <v>47</v>
      </c>
      <c r="D18" t="s">
        <v>49</v>
      </c>
      <c r="E18" t="str">
        <f t="shared" si="1"/>
        <v>Single Uneven End 0.2</v>
      </c>
      <c r="F18" t="str">
        <f t="shared" si="2"/>
        <v>myo_SUE2</v>
      </c>
      <c r="G18">
        <v>2</v>
      </c>
      <c r="H18">
        <v>5</v>
      </c>
      <c r="I18">
        <v>6</v>
      </c>
      <c r="J18">
        <v>0.5</v>
      </c>
      <c r="K18">
        <f t="shared" si="8"/>
        <v>0.66666666666666663</v>
      </c>
      <c r="L18">
        <f t="shared" si="3"/>
        <v>0.33333333333333331</v>
      </c>
      <c r="M18">
        <f t="shared" si="4"/>
        <v>0.5</v>
      </c>
      <c r="N18">
        <v>0.2</v>
      </c>
      <c r="O18" s="2">
        <f t="shared" si="5"/>
        <v>12.225122675735753</v>
      </c>
      <c r="P18">
        <v>4</v>
      </c>
      <c r="R18" s="1">
        <f t="shared" si="0"/>
        <v>1.5707963267948966</v>
      </c>
      <c r="S18" s="1">
        <f t="shared" si="6"/>
        <v>1.0471975511965976</v>
      </c>
      <c r="T18">
        <v>1</v>
      </c>
    </row>
    <row r="19" spans="1:20" x14ac:dyDescent="0.2">
      <c r="A19">
        <v>17</v>
      </c>
      <c r="B19" t="s">
        <v>42</v>
      </c>
      <c r="C19" t="s">
        <v>47</v>
      </c>
      <c r="D19" t="s">
        <v>49</v>
      </c>
      <c r="E19" t="str">
        <f t="shared" si="1"/>
        <v>Single Uneven End 0.5</v>
      </c>
      <c r="F19" t="str">
        <f t="shared" si="2"/>
        <v>myo_SUE5</v>
      </c>
      <c r="G19">
        <v>2</v>
      </c>
      <c r="H19">
        <v>5</v>
      </c>
      <c r="I19">
        <v>6</v>
      </c>
      <c r="J19">
        <v>0.5</v>
      </c>
      <c r="K19">
        <f t="shared" si="8"/>
        <v>0.66666666666666663</v>
      </c>
      <c r="L19">
        <f t="shared" si="3"/>
        <v>0.33333333333333331</v>
      </c>
      <c r="M19">
        <f t="shared" si="4"/>
        <v>0.5</v>
      </c>
      <c r="N19">
        <v>0.5</v>
      </c>
      <c r="O19" s="2">
        <f t="shared" si="5"/>
        <v>16.260204708311957</v>
      </c>
      <c r="P19">
        <v>4</v>
      </c>
      <c r="R19" s="1">
        <f t="shared" si="0"/>
        <v>1.5707963267948966</v>
      </c>
      <c r="S19" s="1">
        <f t="shared" si="6"/>
        <v>1.0471975511965976</v>
      </c>
      <c r="T19">
        <v>1</v>
      </c>
    </row>
    <row r="20" spans="1:20" x14ac:dyDescent="0.2">
      <c r="A20">
        <v>18</v>
      </c>
      <c r="B20" t="s">
        <v>43</v>
      </c>
      <c r="E20" t="str">
        <f t="shared" si="1"/>
        <v xml:space="preserve">Transfer   </v>
      </c>
      <c r="F20" t="str">
        <f t="shared" si="2"/>
        <v>myo_T</v>
      </c>
      <c r="G20">
        <v>2</v>
      </c>
      <c r="H20">
        <v>7</v>
      </c>
      <c r="I20">
        <v>6</v>
      </c>
      <c r="J20">
        <v>0.5</v>
      </c>
      <c r="K20">
        <v>0</v>
      </c>
      <c r="L20">
        <f t="shared" si="3"/>
        <v>0</v>
      </c>
      <c r="P20">
        <v>2</v>
      </c>
      <c r="Q20">
        <v>4</v>
      </c>
    </row>
    <row r="24" spans="1:20" x14ac:dyDescent="0.2">
      <c r="E24" t="s">
        <v>27</v>
      </c>
    </row>
    <row r="25" spans="1:20" x14ac:dyDescent="0.2">
      <c r="E25" t="s">
        <v>28</v>
      </c>
    </row>
    <row r="26" spans="1:20" x14ac:dyDescent="0.2">
      <c r="E26" t="s">
        <v>29</v>
      </c>
    </row>
    <row r="27" spans="1:20" x14ac:dyDescent="0.2">
      <c r="E27" t="s">
        <v>36</v>
      </c>
    </row>
    <row r="30" spans="1:20" x14ac:dyDescent="0.2">
      <c r="E30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04A56-7F32-7340-9666-493FC39A67FD}">
  <dimension ref="A1:H2"/>
  <sheetViews>
    <sheetView workbookViewId="0">
      <selection activeCell="H3" sqref="H3"/>
    </sheetView>
  </sheetViews>
  <sheetFormatPr baseColWidth="10" defaultRowHeight="16" x14ac:dyDescent="0.2"/>
  <cols>
    <col min="1" max="1" width="15.5" bestFit="1" customWidth="1"/>
    <col min="2" max="2" width="27" bestFit="1" customWidth="1"/>
    <col min="3" max="3" width="27" customWidth="1"/>
    <col min="4" max="4" width="26.33203125" bestFit="1" customWidth="1"/>
    <col min="5" max="5" width="19.1640625" bestFit="1" customWidth="1"/>
    <col min="6" max="6" width="14.6640625" bestFit="1" customWidth="1"/>
    <col min="7" max="7" width="44.33203125" bestFit="1" customWidth="1"/>
  </cols>
  <sheetData>
    <row r="1" spans="1:8" x14ac:dyDescent="0.2">
      <c r="A1" t="s">
        <v>12</v>
      </c>
      <c r="B1" t="s">
        <v>17</v>
      </c>
      <c r="C1" t="s">
        <v>19</v>
      </c>
      <c r="D1" t="s">
        <v>18</v>
      </c>
      <c r="E1" t="s">
        <v>13</v>
      </c>
      <c r="F1" t="s">
        <v>14</v>
      </c>
      <c r="G1" t="s">
        <v>15</v>
      </c>
      <c r="H1" t="s">
        <v>16</v>
      </c>
    </row>
    <row r="2" spans="1:8" x14ac:dyDescent="0.2">
      <c r="A2" t="s">
        <v>21</v>
      </c>
      <c r="F2" t="s">
        <v>22</v>
      </c>
      <c r="G2" t="s">
        <v>20</v>
      </c>
      <c r="H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Setup</vt:lpstr>
      <vt:lpstr>Sarcomere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Murray</dc:creator>
  <cp:lastModifiedBy>Liam Murray</cp:lastModifiedBy>
  <dcterms:created xsi:type="dcterms:W3CDTF">2023-09-27T01:36:50Z</dcterms:created>
  <dcterms:modified xsi:type="dcterms:W3CDTF">2023-09-29T02:42:11Z</dcterms:modified>
</cp:coreProperties>
</file>