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S\Documents\GitHub\vehicleTool\"/>
    </mc:Choice>
  </mc:AlternateContent>
  <xr:revisionPtr revIDLastSave="0" documentId="13_ncr:1_{D4A5A92E-DA1B-4293-898E-59D938389A4D}" xr6:coauthVersionLast="28" xr6:coauthVersionMax="28" xr10:uidLastSave="{00000000-0000-0000-0000-000000000000}"/>
  <bookViews>
    <workbookView xWindow="0" yWindow="0" windowWidth="23040" windowHeight="9630" firstSheet="3" activeTab="7" xr2:uid="{00000000-000D-0000-FFFF-FFFF00000000}"/>
  </bookViews>
  <sheets>
    <sheet name="Regen Plot" sheetId="3" r:id="rId1"/>
    <sheet name="Motoring Plot" sheetId="2" r:id="rId2"/>
    <sheet name="CRA_031_EFFICIENCY_MAP_AVERAGES" sheetId="1" r:id="rId3"/>
    <sheet name="Generator Map" sheetId="10" r:id="rId4"/>
    <sheet name="Motor Map" sheetId="4" r:id="rId5"/>
    <sheet name="Generator Mode Map" sheetId="9" r:id="rId6"/>
    <sheet name="Motor Mode Map" sheetId="5" r:id="rId7"/>
    <sheet name="Max Motor Torque Calc" sheetId="6" r:id="rId8"/>
  </sheets>
  <definedNames>
    <definedName name="_xlnm._FilterDatabase" localSheetId="2" hidden="1">CRA_031_EFFICIENCY_MAP_AVERAGES!$A$1:$BC$1</definedName>
    <definedName name="_xlnm._FilterDatabase" localSheetId="3" hidden="1">'Generator Map'!$A$1:$AZ$1</definedName>
    <definedName name="_xlnm._FilterDatabase" localSheetId="5" hidden="1">'Generator Mode Map'!$B$1:$H$43</definedName>
    <definedName name="_xlnm._FilterDatabase" localSheetId="4" hidden="1">'Motor Map'!$A$1:$BA$1</definedName>
    <definedName name="_xlnm._FilterDatabase" localSheetId="6" hidden="1">'Motor Mode Map'!$B$1:$G$54</definedName>
  </definedNames>
  <calcPr calcId="171027"/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3" i="6"/>
  <c r="H2" i="5" l="1"/>
  <c r="I2" i="5" s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AZ29" i="10"/>
  <c r="AX29" i="10"/>
  <c r="J29" i="10"/>
  <c r="K29" i="10" s="1"/>
  <c r="B29" i="10"/>
  <c r="AZ20" i="10"/>
  <c r="AX20" i="10"/>
  <c r="J20" i="10"/>
  <c r="K20" i="10" s="1"/>
  <c r="B20" i="10"/>
  <c r="AZ40" i="10"/>
  <c r="AX40" i="10"/>
  <c r="K40" i="10"/>
  <c r="J40" i="10"/>
  <c r="B40" i="10"/>
  <c r="AZ34" i="10"/>
  <c r="AX34" i="10"/>
  <c r="J34" i="10"/>
  <c r="K34" i="10" s="1"/>
  <c r="B34" i="10"/>
  <c r="AZ30" i="10"/>
  <c r="AX30" i="10"/>
  <c r="J30" i="10"/>
  <c r="K30" i="10" s="1"/>
  <c r="B30" i="10"/>
  <c r="AZ23" i="10"/>
  <c r="AX23" i="10"/>
  <c r="J23" i="10"/>
  <c r="K23" i="10" s="1"/>
  <c r="B23" i="10"/>
  <c r="AZ15" i="10"/>
  <c r="AX15" i="10"/>
  <c r="J15" i="10"/>
  <c r="K15" i="10" s="1"/>
  <c r="B15" i="10"/>
  <c r="AZ41" i="10"/>
  <c r="AX41" i="10"/>
  <c r="J41" i="10"/>
  <c r="K41" i="10" s="1"/>
  <c r="B41" i="10"/>
  <c r="AZ39" i="10"/>
  <c r="AX39" i="10"/>
  <c r="J39" i="10"/>
  <c r="K39" i="10" s="1"/>
  <c r="B39" i="10"/>
  <c r="AZ36" i="10"/>
  <c r="AX36" i="10"/>
  <c r="J36" i="10"/>
  <c r="K36" i="10" s="1"/>
  <c r="B36" i="10"/>
  <c r="AZ32" i="10"/>
  <c r="AX32" i="10"/>
  <c r="J32" i="10"/>
  <c r="K32" i="10" s="1"/>
  <c r="B32" i="10"/>
  <c r="AZ28" i="10"/>
  <c r="AX28" i="10"/>
  <c r="J28" i="10"/>
  <c r="K28" i="10" s="1"/>
  <c r="B28" i="10"/>
  <c r="AZ24" i="10"/>
  <c r="AX24" i="10"/>
  <c r="K24" i="10"/>
  <c r="J24" i="10"/>
  <c r="B24" i="10"/>
  <c r="AZ17" i="10"/>
  <c r="AX17" i="10"/>
  <c r="J17" i="10"/>
  <c r="K17" i="10" s="1"/>
  <c r="B17" i="10"/>
  <c r="AZ10" i="10"/>
  <c r="AX10" i="10"/>
  <c r="J10" i="10"/>
  <c r="K10" i="10" s="1"/>
  <c r="B10" i="10"/>
  <c r="AZ6" i="10"/>
  <c r="AX6" i="10"/>
  <c r="J6" i="10"/>
  <c r="K6" i="10" s="1"/>
  <c r="B6" i="10"/>
  <c r="AZ38" i="10"/>
  <c r="AX38" i="10"/>
  <c r="J38" i="10"/>
  <c r="K38" i="10" s="1"/>
  <c r="B38" i="10"/>
  <c r="AZ37" i="10"/>
  <c r="AX37" i="10"/>
  <c r="J37" i="10"/>
  <c r="K37" i="10" s="1"/>
  <c r="B37" i="10"/>
  <c r="AZ35" i="10"/>
  <c r="AX35" i="10"/>
  <c r="J35" i="10"/>
  <c r="K35" i="10" s="1"/>
  <c r="B35" i="10"/>
  <c r="AZ33" i="10"/>
  <c r="AX33" i="10"/>
  <c r="J33" i="10"/>
  <c r="K33" i="10" s="1"/>
  <c r="B33" i="10"/>
  <c r="AZ31" i="10"/>
  <c r="AX31" i="10"/>
  <c r="J31" i="10"/>
  <c r="K31" i="10" s="1"/>
  <c r="B31" i="10"/>
  <c r="AZ27" i="10"/>
  <c r="AX27" i="10"/>
  <c r="J27" i="10"/>
  <c r="K27" i="10" s="1"/>
  <c r="B27" i="10"/>
  <c r="AZ26" i="10"/>
  <c r="AX26" i="10"/>
  <c r="J26" i="10"/>
  <c r="K26" i="10" s="1"/>
  <c r="B26" i="10"/>
  <c r="AZ21" i="10"/>
  <c r="AX21" i="10"/>
  <c r="J21" i="10"/>
  <c r="K21" i="10" s="1"/>
  <c r="B21" i="10"/>
  <c r="AZ14" i="10"/>
  <c r="AX14" i="10"/>
  <c r="J14" i="10"/>
  <c r="K14" i="10" s="1"/>
  <c r="B14" i="10"/>
  <c r="AZ12" i="10"/>
  <c r="AX12" i="10"/>
  <c r="J12" i="10"/>
  <c r="K12" i="10" s="1"/>
  <c r="B12" i="10"/>
  <c r="AZ7" i="10"/>
  <c r="AX7" i="10"/>
  <c r="J7" i="10"/>
  <c r="K7" i="10" s="1"/>
  <c r="B7" i="10"/>
  <c r="AZ4" i="10"/>
  <c r="AX4" i="10"/>
  <c r="J4" i="10"/>
  <c r="K4" i="10" s="1"/>
  <c r="B4" i="10"/>
  <c r="AZ25" i="10"/>
  <c r="AX25" i="10"/>
  <c r="K25" i="10"/>
  <c r="J25" i="10"/>
  <c r="B25" i="10"/>
  <c r="AZ22" i="10"/>
  <c r="AX22" i="10"/>
  <c r="J22" i="10"/>
  <c r="K22" i="10" s="1"/>
  <c r="B22" i="10"/>
  <c r="AZ19" i="10"/>
  <c r="AX19" i="10"/>
  <c r="J19" i="10"/>
  <c r="K19" i="10" s="1"/>
  <c r="B19" i="10"/>
  <c r="AZ18" i="10"/>
  <c r="AX18" i="10"/>
  <c r="J18" i="10"/>
  <c r="K18" i="10" s="1"/>
  <c r="B18" i="10"/>
  <c r="AZ16" i="10"/>
  <c r="AX16" i="10"/>
  <c r="J16" i="10"/>
  <c r="K16" i="10" s="1"/>
  <c r="B16" i="10"/>
  <c r="AZ13" i="10"/>
  <c r="AX13" i="10"/>
  <c r="J13" i="10"/>
  <c r="K13" i="10" s="1"/>
  <c r="B13" i="10"/>
  <c r="AZ11" i="10"/>
  <c r="AX11" i="10"/>
  <c r="J11" i="10"/>
  <c r="K11" i="10" s="1"/>
  <c r="B11" i="10"/>
  <c r="AZ9" i="10"/>
  <c r="AX9" i="10"/>
  <c r="J9" i="10"/>
  <c r="K9" i="10" s="1"/>
  <c r="B9" i="10"/>
  <c r="AZ8" i="10"/>
  <c r="AX8" i="10"/>
  <c r="J8" i="10"/>
  <c r="K8" i="10" s="1"/>
  <c r="B8" i="10"/>
  <c r="AZ5" i="10"/>
  <c r="AX5" i="10"/>
  <c r="J5" i="10"/>
  <c r="K5" i="10" s="1"/>
  <c r="B5" i="10"/>
  <c r="AZ3" i="10"/>
  <c r="AX3" i="10"/>
  <c r="J3" i="10"/>
  <c r="K3" i="10" s="1"/>
  <c r="B3" i="10"/>
  <c r="AZ2" i="10"/>
  <c r="AX2" i="10"/>
  <c r="J2" i="10"/>
  <c r="K2" i="10" s="1"/>
  <c r="B2" i="10"/>
  <c r="AZ44" i="10"/>
  <c r="AX44" i="10"/>
  <c r="K142" i="5" l="1"/>
  <c r="K143" i="5"/>
  <c r="K144" i="5"/>
  <c r="K145" i="5"/>
  <c r="K14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M16" i="6"/>
  <c r="K16" i="6"/>
  <c r="N16" i="6" s="1"/>
  <c r="N15" i="6"/>
  <c r="M15" i="6"/>
  <c r="K15" i="6"/>
  <c r="N14" i="6"/>
  <c r="M14" i="6"/>
  <c r="K14" i="6"/>
  <c r="M13" i="6"/>
  <c r="K13" i="6"/>
  <c r="N13" i="6" s="1"/>
  <c r="M12" i="6"/>
  <c r="K12" i="6"/>
  <c r="N12" i="6" s="1"/>
  <c r="M11" i="6"/>
  <c r="K11" i="6"/>
  <c r="N11" i="6" s="1"/>
  <c r="Q10" i="6"/>
  <c r="Q11" i="6" s="1"/>
  <c r="M10" i="6"/>
  <c r="K10" i="6"/>
  <c r="N10" i="6" s="1"/>
  <c r="K9" i="6"/>
  <c r="K8" i="6"/>
  <c r="Q18" i="6" l="1"/>
  <c r="Q12" i="6"/>
  <c r="Q19" i="6" s="1"/>
  <c r="Q17" i="6"/>
  <c r="Q20" i="6"/>
  <c r="Q16" i="6"/>
  <c r="Q15" i="6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F53" i="4"/>
  <c r="F54" i="4"/>
  <c r="G54" i="4" s="1"/>
  <c r="F55" i="4"/>
  <c r="G55" i="4" s="1"/>
  <c r="F56" i="4"/>
  <c r="G56" i="4" s="1"/>
  <c r="F57" i="4"/>
  <c r="F52" i="4"/>
  <c r="G52" i="4" s="1"/>
  <c r="I52" i="4" s="1"/>
  <c r="J52" i="4" s="1"/>
  <c r="BA45" i="4"/>
  <c r="AY45" i="4"/>
  <c r="K45" i="4"/>
  <c r="L45" i="4" s="1"/>
  <c r="B45" i="4"/>
  <c r="BA44" i="4"/>
  <c r="AY44" i="4"/>
  <c r="K44" i="4"/>
  <c r="L44" i="4" s="1"/>
  <c r="B44" i="4"/>
  <c r="BA43" i="4"/>
  <c r="AY43" i="4"/>
  <c r="K43" i="4"/>
  <c r="L43" i="4" s="1"/>
  <c r="B43" i="4"/>
  <c r="BA42" i="4"/>
  <c r="AY42" i="4"/>
  <c r="K42" i="4"/>
  <c r="B42" i="4"/>
  <c r="BA41" i="4"/>
  <c r="AY41" i="4"/>
  <c r="K41" i="4"/>
  <c r="B41" i="4"/>
  <c r="BA40" i="4"/>
  <c r="AY40" i="4"/>
  <c r="K40" i="4"/>
  <c r="B40" i="4"/>
  <c r="BA39" i="4"/>
  <c r="AY39" i="4"/>
  <c r="K39" i="4"/>
  <c r="B39" i="4"/>
  <c r="BA38" i="4"/>
  <c r="AY38" i="4"/>
  <c r="K38" i="4"/>
  <c r="B38" i="4"/>
  <c r="BA37" i="4"/>
  <c r="AY37" i="4"/>
  <c r="K37" i="4"/>
  <c r="B37" i="4"/>
  <c r="BA36" i="4"/>
  <c r="AY36" i="4"/>
  <c r="K36" i="4"/>
  <c r="B36" i="4"/>
  <c r="BA35" i="4"/>
  <c r="AY35" i="4"/>
  <c r="K35" i="4"/>
  <c r="B35" i="4"/>
  <c r="BA34" i="4"/>
  <c r="AY34" i="4"/>
  <c r="K34" i="4"/>
  <c r="B34" i="4"/>
  <c r="BA33" i="4"/>
  <c r="AY33" i="4"/>
  <c r="K33" i="4"/>
  <c r="B33" i="4"/>
  <c r="BA32" i="4"/>
  <c r="AY32" i="4"/>
  <c r="K32" i="4"/>
  <c r="B32" i="4"/>
  <c r="BA31" i="4"/>
  <c r="AY31" i="4"/>
  <c r="K31" i="4"/>
  <c r="B31" i="4"/>
  <c r="BA30" i="4"/>
  <c r="AY30" i="4"/>
  <c r="K30" i="4"/>
  <c r="B30" i="4"/>
  <c r="BA29" i="4"/>
  <c r="AY29" i="4"/>
  <c r="K29" i="4"/>
  <c r="B29" i="4"/>
  <c r="BA28" i="4"/>
  <c r="AY28" i="4"/>
  <c r="K28" i="4"/>
  <c r="B28" i="4"/>
  <c r="BA27" i="4"/>
  <c r="AY27" i="4"/>
  <c r="K27" i="4"/>
  <c r="B27" i="4"/>
  <c r="BA26" i="4"/>
  <c r="AY26" i="4"/>
  <c r="K26" i="4"/>
  <c r="B26" i="4"/>
  <c r="BA25" i="4"/>
  <c r="AY25" i="4"/>
  <c r="K25" i="4"/>
  <c r="B25" i="4"/>
  <c r="BA24" i="4"/>
  <c r="AY24" i="4"/>
  <c r="K24" i="4"/>
  <c r="B24" i="4"/>
  <c r="BA23" i="4"/>
  <c r="AY23" i="4"/>
  <c r="K23" i="4"/>
  <c r="B23" i="4"/>
  <c r="BA22" i="4"/>
  <c r="AY22" i="4"/>
  <c r="K22" i="4"/>
  <c r="B22" i="4"/>
  <c r="BA21" i="4"/>
  <c r="AY21" i="4"/>
  <c r="K21" i="4"/>
  <c r="B21" i="4"/>
  <c r="BA20" i="4"/>
  <c r="AY20" i="4"/>
  <c r="K20" i="4"/>
  <c r="B20" i="4"/>
  <c r="BA19" i="4"/>
  <c r="AY19" i="4"/>
  <c r="K19" i="4"/>
  <c r="B19" i="4"/>
  <c r="BA18" i="4"/>
  <c r="AY18" i="4"/>
  <c r="K18" i="4"/>
  <c r="B18" i="4"/>
  <c r="BA17" i="4"/>
  <c r="AY17" i="4"/>
  <c r="K17" i="4"/>
  <c r="B17" i="4"/>
  <c r="BA16" i="4"/>
  <c r="AY16" i="4"/>
  <c r="K16" i="4"/>
  <c r="B16" i="4"/>
  <c r="BA15" i="4"/>
  <c r="AY15" i="4"/>
  <c r="K15" i="4"/>
  <c r="B15" i="4"/>
  <c r="BA14" i="4"/>
  <c r="AY14" i="4"/>
  <c r="K14" i="4"/>
  <c r="B14" i="4"/>
  <c r="BA13" i="4"/>
  <c r="AY13" i="4"/>
  <c r="K13" i="4"/>
  <c r="B13" i="4"/>
  <c r="BA12" i="4"/>
  <c r="AY12" i="4"/>
  <c r="K12" i="4"/>
  <c r="B12" i="4"/>
  <c r="BA11" i="4"/>
  <c r="AY11" i="4"/>
  <c r="K11" i="4"/>
  <c r="B11" i="4"/>
  <c r="BA10" i="4"/>
  <c r="AY10" i="4"/>
  <c r="K10" i="4"/>
  <c r="B10" i="4"/>
  <c r="BA9" i="4"/>
  <c r="AY9" i="4"/>
  <c r="K9" i="4"/>
  <c r="B9" i="4"/>
  <c r="BA8" i="4"/>
  <c r="AY8" i="4"/>
  <c r="K8" i="4"/>
  <c r="B8" i="4"/>
  <c r="BA7" i="4"/>
  <c r="AY7" i="4"/>
  <c r="K7" i="4"/>
  <c r="B7" i="4"/>
  <c r="BA6" i="4"/>
  <c r="AY6" i="4"/>
  <c r="K6" i="4"/>
  <c r="B6" i="4"/>
  <c r="BA5" i="4"/>
  <c r="AY5" i="4"/>
  <c r="K5" i="4"/>
  <c r="B5" i="4"/>
  <c r="BA4" i="4"/>
  <c r="AY4" i="4"/>
  <c r="K4" i="4"/>
  <c r="B4" i="4"/>
  <c r="BA3" i="4"/>
  <c r="AY3" i="4"/>
  <c r="K3" i="4"/>
  <c r="B3" i="4"/>
  <c r="AY46" i="4" l="1"/>
  <c r="I54" i="4"/>
  <c r="J54" i="4" s="1"/>
  <c r="G57" i="4"/>
  <c r="I57" i="4" s="1"/>
  <c r="J57" i="4" s="1"/>
  <c r="G53" i="4"/>
  <c r="I53" i="4" s="1"/>
  <c r="J53" i="4" s="1"/>
  <c r="I56" i="4"/>
  <c r="J56" i="4" s="1"/>
  <c r="I55" i="4"/>
  <c r="BA46" i="4"/>
  <c r="BC87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4" i="1"/>
  <c r="BC5" i="1"/>
  <c r="BC3" i="1"/>
  <c r="BA87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4" i="1"/>
  <c r="BA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3" i="1"/>
  <c r="N3" i="1" s="1"/>
</calcChain>
</file>

<file path=xl/sharedStrings.xml><?xml version="1.0" encoding="utf-8"?>
<sst xmlns="http://schemas.openxmlformats.org/spreadsheetml/2006/main" count="416" uniqueCount="88">
  <si>
    <t>CRA_A2_031_EFFY_MA</t>
  </si>
  <si>
    <t>Torque</t>
  </si>
  <si>
    <t>Efficiency</t>
  </si>
  <si>
    <t>Dyno Speed</t>
  </si>
  <si>
    <t>E-motor Speed</t>
  </si>
  <si>
    <t>DC Link Current</t>
  </si>
  <si>
    <t>DC Link Volts</t>
  </si>
  <si>
    <t>DC Power</t>
  </si>
  <si>
    <t>Mechanical Power</t>
  </si>
  <si>
    <t>Stator Cool Out</t>
  </si>
  <si>
    <t>Stator Cool In</t>
  </si>
  <si>
    <t>Coolant tank</t>
  </si>
  <si>
    <t>MCU Feed</t>
  </si>
  <si>
    <t>MCU Return</t>
  </si>
  <si>
    <t>Small pulley bearing 1</t>
  </si>
  <si>
    <t>Small pulley bearing 2</t>
  </si>
  <si>
    <t>Coolant In Pressure</t>
  </si>
  <si>
    <t>Coolant Out Pressure</t>
  </si>
  <si>
    <t>Total Coolant Flow</t>
  </si>
  <si>
    <t>Coolant heat rejection</t>
  </si>
  <si>
    <t>Coolant Inlet temp</t>
  </si>
  <si>
    <t>Coolant Outlet temp</t>
  </si>
  <si>
    <t>D4_Iq_Command</t>
  </si>
  <si>
    <t>D3_Id_Command</t>
  </si>
  <si>
    <t>D2_Flux_Weakening_Output</t>
  </si>
  <si>
    <t>D1_Modulation_Index</t>
  </si>
  <si>
    <t>D2_Torque_Feedback</t>
  </si>
  <si>
    <t>D1_Commanded_Torque</t>
  </si>
  <si>
    <t>D4_Iq</t>
  </si>
  <si>
    <t>D3_Id</t>
  </si>
  <si>
    <t>D2_Flux_Feedback</t>
  </si>
  <si>
    <t>D1_Flux_Command</t>
  </si>
  <si>
    <t>D3_Motor_Temperature</t>
  </si>
  <si>
    <t>D2_RTD1_Temperature</t>
  </si>
  <si>
    <t>D3_RTD2_Temperature</t>
  </si>
  <si>
    <t>D4_Phase_BC_Voltage</t>
  </si>
  <si>
    <t>D3_Phase_AB_Voltage</t>
  </si>
  <si>
    <t>D2_Output_Voltage</t>
  </si>
  <si>
    <t>D1_DC_Bus_Voltage</t>
  </si>
  <si>
    <t>D4_DC_Bus_Current</t>
  </si>
  <si>
    <t>D3_Phase_C_Current</t>
  </si>
  <si>
    <t>D2_Phase_B_Current</t>
  </si>
  <si>
    <t>D1_Phase_A_Current</t>
  </si>
  <si>
    <t>D2_Motor_Speed</t>
  </si>
  <si>
    <t>DATE</t>
  </si>
  <si>
    <t>TIME</t>
  </si>
  <si>
    <t>Nm</t>
  </si>
  <si>
    <t>%</t>
  </si>
  <si>
    <t>RPM</t>
  </si>
  <si>
    <t>A</t>
  </si>
  <si>
    <t>V</t>
  </si>
  <si>
    <t>kW</t>
  </si>
  <si>
    <t>deg C</t>
  </si>
  <si>
    <t>bar</t>
  </si>
  <si>
    <t>l/min</t>
  </si>
  <si>
    <t>W</t>
  </si>
  <si>
    <t>degC</t>
  </si>
  <si>
    <t>Wb</t>
  </si>
  <si>
    <t>Mech Power</t>
  </si>
  <si>
    <t>Abs Torque</t>
  </si>
  <si>
    <t>ARMS1</t>
  </si>
  <si>
    <t>ARMS2</t>
  </si>
  <si>
    <t>Speed</t>
  </si>
  <si>
    <t>Motor Speed</t>
  </si>
  <si>
    <t>Voltage</t>
  </si>
  <si>
    <t>Current</t>
  </si>
  <si>
    <t>Max Torque</t>
  </si>
  <si>
    <t>To Fit</t>
  </si>
  <si>
    <t>Adjusted Speed</t>
  </si>
  <si>
    <r>
      <t>-7.43933327E-10x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+ 1.42894099E-05x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- 9.60798389E-02x + 3.00000000E+02</t>
    </r>
  </si>
  <si>
    <t>USED FORMULA</t>
  </si>
  <si>
    <t>m</t>
  </si>
  <si>
    <t>c</t>
  </si>
  <si>
    <t>y</t>
  </si>
  <si>
    <t>x</t>
  </si>
  <si>
    <t>axis 1 rev/min</t>
  </si>
  <si>
    <t>axis 2 Nm</t>
  </si>
  <si>
    <t>Lost Power (W)</t>
  </si>
  <si>
    <t>Lost Power</t>
  </si>
  <si>
    <t>Lost Power 1500</t>
  </si>
  <si>
    <t>1500 Torques:</t>
  </si>
  <si>
    <t>Left</t>
  </si>
  <si>
    <t>Zero</t>
  </si>
  <si>
    <t>Right</t>
  </si>
  <si>
    <t>Lost Power at zero speed</t>
  </si>
  <si>
    <t>Ang Speed</t>
  </si>
  <si>
    <t>Power</t>
  </si>
  <si>
    <t>10500 speed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</si>
</sst>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9F9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2" fontId="0" fillId="33" borderId="0" xfId="0" applyNumberFormat="1" applyFill="1" applyAlignment="1">
      <alignment horizontal="center"/>
    </xf>
    <xf numFmtId="164" fontId="0" fillId="33" borderId="0" xfId="1" applyNumberFormat="1" applyFont="1" applyFill="1" applyAlignment="1">
      <alignment horizontal="center"/>
    </xf>
    <xf numFmtId="0" fontId="0" fillId="34" borderId="0" xfId="0" applyFill="1"/>
    <xf numFmtId="2" fontId="0" fillId="34" borderId="0" xfId="0" applyNumberFormat="1" applyFill="1" applyAlignment="1">
      <alignment horizontal="center"/>
    </xf>
    <xf numFmtId="164" fontId="0" fillId="34" borderId="0" xfId="1" applyNumberFormat="1" applyFont="1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0" borderId="0" xfId="0" applyFont="1"/>
    <xf numFmtId="165" fontId="0" fillId="0" borderId="0" xfId="0" applyNumberFormat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66" fontId="0" fillId="38" borderId="0" xfId="0" applyNumberFormat="1" applyFill="1" applyAlignment="1">
      <alignment horizontal="center"/>
    </xf>
    <xf numFmtId="166" fontId="0" fillId="37" borderId="0" xfId="0" applyNumberFormat="1" applyFill="1" applyAlignment="1">
      <alignment horizontal="center"/>
    </xf>
    <xf numFmtId="166" fontId="0" fillId="35" borderId="0" xfId="0" applyNumberFormat="1" applyFill="1" applyAlignment="1">
      <alignment horizontal="center"/>
    </xf>
    <xf numFmtId="166" fontId="0" fillId="43" borderId="0" xfId="0" applyNumberFormat="1" applyFill="1" applyAlignment="1">
      <alignment horizontal="center"/>
    </xf>
    <xf numFmtId="166" fontId="0" fillId="40" borderId="0" xfId="0" applyNumberForma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0" fontId="0" fillId="44" borderId="0" xfId="0" applyFill="1"/>
    <xf numFmtId="166" fontId="0" fillId="44" borderId="0" xfId="0" applyNumberFormat="1" applyFill="1" applyAlignment="1">
      <alignment horizontal="center"/>
    </xf>
    <xf numFmtId="166" fontId="0" fillId="41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Alignment="1">
      <alignment horizontal="right"/>
    </xf>
    <xf numFmtId="0" fontId="16" fillId="0" borderId="0" xfId="0" applyFont="1" applyFill="1"/>
    <xf numFmtId="0" fontId="0" fillId="39" borderId="0" xfId="0" applyFill="1" applyAlignment="1">
      <alignment horizontal="center"/>
    </xf>
    <xf numFmtId="167" fontId="0" fillId="0" borderId="0" xfId="0" applyNumberFormat="1"/>
    <xf numFmtId="2" fontId="0" fillId="44" borderId="0" xfId="0" applyNumberFormat="1" applyFill="1"/>
    <xf numFmtId="2" fontId="0" fillId="33" borderId="0" xfId="0" applyNumberFormat="1" applyFill="1"/>
    <xf numFmtId="2" fontId="0" fillId="34" borderId="0" xfId="1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5" borderId="0" xfId="1" applyNumberFormat="1" applyFont="1" applyFill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37" borderId="0" xfId="1" applyNumberFormat="1" applyFont="1" applyFill="1" applyAlignment="1">
      <alignment horizontal="center"/>
    </xf>
    <xf numFmtId="0" fontId="0" fillId="45" borderId="0" xfId="0" applyFill="1"/>
    <xf numFmtId="2" fontId="0" fillId="45" borderId="0" xfId="0" applyNumberFormat="1" applyFill="1" applyAlignment="1">
      <alignment horizontal="center"/>
    </xf>
    <xf numFmtId="2" fontId="0" fillId="45" borderId="0" xfId="1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2" fontId="0" fillId="43" borderId="0" xfId="1" applyNumberFormat="1" applyFont="1" applyFill="1" applyAlignment="1">
      <alignment horizontal="center"/>
    </xf>
    <xf numFmtId="2" fontId="0" fillId="40" borderId="0" xfId="0" applyNumberFormat="1" applyFill="1" applyAlignment="1">
      <alignment horizontal="center"/>
    </xf>
    <xf numFmtId="2" fontId="0" fillId="40" borderId="0" xfId="1" applyNumberFormat="1" applyFont="1" applyFill="1" applyAlignment="1">
      <alignment horizontal="center"/>
    </xf>
    <xf numFmtId="0" fontId="0" fillId="46" borderId="0" xfId="0" applyFill="1"/>
    <xf numFmtId="2" fontId="0" fillId="46" borderId="0" xfId="0" applyNumberFormat="1" applyFill="1" applyAlignment="1">
      <alignment horizontal="center"/>
    </xf>
    <xf numFmtId="2" fontId="0" fillId="46" borderId="0" xfId="1" applyNumberFormat="1" applyFont="1" applyFill="1" applyAlignment="1">
      <alignment horizontal="center"/>
    </xf>
    <xf numFmtId="0" fontId="0" fillId="47" borderId="0" xfId="0" applyFill="1"/>
    <xf numFmtId="2" fontId="0" fillId="47" borderId="0" xfId="0" applyNumberFormat="1" applyFill="1" applyAlignment="1">
      <alignment horizontal="center"/>
    </xf>
    <xf numFmtId="2" fontId="0" fillId="47" borderId="0" xfId="1" applyNumberFormat="1" applyFont="1" applyFill="1" applyAlignment="1">
      <alignment horizontal="center"/>
    </xf>
    <xf numFmtId="0" fontId="0" fillId="48" borderId="0" xfId="0" applyFill="1"/>
    <xf numFmtId="2" fontId="0" fillId="48" borderId="0" xfId="0" applyNumberFormat="1" applyFill="1" applyAlignment="1">
      <alignment horizontal="center"/>
    </xf>
    <xf numFmtId="2" fontId="0" fillId="48" borderId="0" xfId="1" applyNumberFormat="1" applyFont="1" applyFill="1" applyAlignment="1">
      <alignment horizontal="center"/>
    </xf>
    <xf numFmtId="2" fontId="0" fillId="42" borderId="0" xfId="0" applyNumberFormat="1" applyFill="1" applyAlignment="1">
      <alignment horizontal="center"/>
    </xf>
    <xf numFmtId="2" fontId="0" fillId="42" borderId="0" xfId="1" applyNumberFormat="1" applyFont="1" applyFill="1" applyAlignment="1">
      <alignment horizontal="center"/>
    </xf>
    <xf numFmtId="2" fontId="0" fillId="44" borderId="0" xfId="0" applyNumberFormat="1" applyFill="1" applyAlignment="1">
      <alignment horizontal="center"/>
    </xf>
    <xf numFmtId="2" fontId="0" fillId="44" borderId="0" xfId="1" applyNumberFormat="1" applyFont="1" applyFill="1" applyAlignment="1">
      <alignment horizontal="center"/>
    </xf>
    <xf numFmtId="0" fontId="0" fillId="49" borderId="0" xfId="0" applyFill="1"/>
    <xf numFmtId="2" fontId="0" fillId="49" borderId="0" xfId="0" applyNumberFormat="1" applyFill="1" applyAlignment="1">
      <alignment horizontal="center"/>
    </xf>
    <xf numFmtId="2" fontId="0" fillId="49" borderId="0" xfId="1" applyNumberFormat="1" applyFont="1" applyFill="1" applyAlignment="1">
      <alignment horizontal="center"/>
    </xf>
    <xf numFmtId="167" fontId="0" fillId="44" borderId="0" xfId="0" applyNumberFormat="1" applyFill="1" applyAlignment="1">
      <alignment horizontal="center"/>
    </xf>
    <xf numFmtId="167" fontId="0" fillId="34" borderId="0" xfId="0" applyNumberFormat="1" applyFill="1" applyAlignment="1">
      <alignment horizontal="center"/>
    </xf>
    <xf numFmtId="167" fontId="0" fillId="35" borderId="0" xfId="0" applyNumberFormat="1" applyFill="1" applyAlignment="1">
      <alignment horizontal="center"/>
    </xf>
    <xf numFmtId="167" fontId="0" fillId="37" borderId="0" xfId="0" applyNumberFormat="1" applyFill="1" applyAlignment="1">
      <alignment horizontal="center"/>
    </xf>
    <xf numFmtId="167" fontId="0" fillId="40" borderId="0" xfId="0" applyNumberFormat="1" applyFill="1" applyAlignment="1">
      <alignment horizontal="center"/>
    </xf>
    <xf numFmtId="167" fontId="0" fillId="46" borderId="0" xfId="0" applyNumberFormat="1" applyFill="1" applyAlignment="1">
      <alignment horizontal="center"/>
    </xf>
    <xf numFmtId="167" fontId="0" fillId="42" borderId="0" xfId="0" applyNumberFormat="1" applyFill="1" applyAlignment="1">
      <alignment horizontal="center"/>
    </xf>
    <xf numFmtId="167" fontId="0" fillId="49" borderId="0" xfId="0" applyNumberFormat="1" applyFill="1" applyAlignment="1">
      <alignment horizontal="center"/>
    </xf>
    <xf numFmtId="167" fontId="0" fillId="47" borderId="0" xfId="0" applyNumberFormat="1" applyFill="1" applyAlignment="1">
      <alignment horizontal="center"/>
    </xf>
    <xf numFmtId="167" fontId="0" fillId="43" borderId="0" xfId="0" applyNumberFormat="1" applyFill="1" applyAlignment="1">
      <alignment horizontal="center"/>
    </xf>
    <xf numFmtId="167" fontId="0" fillId="48" borderId="0" xfId="0" applyNumberFormat="1" applyFill="1" applyAlignment="1">
      <alignment horizontal="center"/>
    </xf>
    <xf numFmtId="167" fontId="0" fillId="45" borderId="0" xfId="0" applyNumberFormat="1" applyFill="1" applyAlignment="1">
      <alignment horizontal="center"/>
    </xf>
    <xf numFmtId="0" fontId="0" fillId="34" borderId="0" xfId="0" applyFill="1" applyAlignment="1">
      <alignment horizontal="right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7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CRA_A2_031_01 Efficiency Map Generating 330V ACW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CRA_031_EFFICIENCY_MAP_AVERAGES!$D$46:$D$57</c:f>
              <c:numCache>
                <c:formatCode>General</c:formatCode>
                <c:ptCount val="12"/>
                <c:pt idx="0">
                  <c:v>20.12</c:v>
                </c:pt>
                <c:pt idx="1">
                  <c:v>40.299999999999997</c:v>
                </c:pt>
                <c:pt idx="2">
                  <c:v>60.74</c:v>
                </c:pt>
                <c:pt idx="3">
                  <c:v>80.3</c:v>
                </c:pt>
                <c:pt idx="4">
                  <c:v>101.03</c:v>
                </c:pt>
                <c:pt idx="5">
                  <c:v>121.28</c:v>
                </c:pt>
                <c:pt idx="6">
                  <c:v>140.13999999999999</c:v>
                </c:pt>
                <c:pt idx="7">
                  <c:v>160.32</c:v>
                </c:pt>
                <c:pt idx="8">
                  <c:v>179.95</c:v>
                </c:pt>
                <c:pt idx="9">
                  <c:v>200.76</c:v>
                </c:pt>
                <c:pt idx="10">
                  <c:v>220.29</c:v>
                </c:pt>
                <c:pt idx="11">
                  <c:v>242.94</c:v>
                </c:pt>
              </c:numCache>
            </c:numRef>
          </c:xVal>
          <c:yVal>
            <c:numRef>
              <c:f>CRA_031_EFFICIENCY_MAP_AVERAGES!$N$46:$N$57</c:f>
              <c:numCache>
                <c:formatCode>0.0%</c:formatCode>
                <c:ptCount val="12"/>
                <c:pt idx="0">
                  <c:v>0.85169895094695169</c:v>
                </c:pt>
                <c:pt idx="1">
                  <c:v>0.88310222378607994</c:v>
                </c:pt>
                <c:pt idx="2">
                  <c:v>0.88858005490046599</c:v>
                </c:pt>
                <c:pt idx="3">
                  <c:v>0.89324574371221777</c:v>
                </c:pt>
                <c:pt idx="4">
                  <c:v>0.89264146407126865</c:v>
                </c:pt>
                <c:pt idx="5">
                  <c:v>0.89016377211570552</c:v>
                </c:pt>
                <c:pt idx="6">
                  <c:v>0.88889581099228299</c:v>
                </c:pt>
                <c:pt idx="7">
                  <c:v>0.88712304246023965</c:v>
                </c:pt>
                <c:pt idx="8">
                  <c:v>0.88214622582505453</c:v>
                </c:pt>
                <c:pt idx="9">
                  <c:v>0.87920703546364731</c:v>
                </c:pt>
                <c:pt idx="10">
                  <c:v>0.8770729196844278</c:v>
                </c:pt>
                <c:pt idx="11">
                  <c:v>0.86809005544695161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B-4E07-B576-DF63D4D3C948}"/>
            </c:ext>
          </c:extLst>
        </c:ser>
        <c:ser>
          <c:idx val="1"/>
          <c:order val="1"/>
          <c:tx>
            <c:v>3000rpm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CRA_031_EFFICIENCY_MAP_AVERAGES!$D$58:$D$69</c:f>
              <c:numCache>
                <c:formatCode>General</c:formatCode>
                <c:ptCount val="12"/>
                <c:pt idx="0">
                  <c:v>20.149999999999999</c:v>
                </c:pt>
                <c:pt idx="1">
                  <c:v>40.119999999999997</c:v>
                </c:pt>
                <c:pt idx="2">
                  <c:v>61.41</c:v>
                </c:pt>
                <c:pt idx="3">
                  <c:v>78.92</c:v>
                </c:pt>
                <c:pt idx="4">
                  <c:v>101.81</c:v>
                </c:pt>
                <c:pt idx="5">
                  <c:v>121.19</c:v>
                </c:pt>
                <c:pt idx="6">
                  <c:v>140.35</c:v>
                </c:pt>
                <c:pt idx="7">
                  <c:v>162.41</c:v>
                </c:pt>
                <c:pt idx="8">
                  <c:v>181.34</c:v>
                </c:pt>
                <c:pt idx="9">
                  <c:v>200.56</c:v>
                </c:pt>
                <c:pt idx="10">
                  <c:v>220.64</c:v>
                </c:pt>
                <c:pt idx="11">
                  <c:v>224.87</c:v>
                </c:pt>
              </c:numCache>
            </c:numRef>
          </c:xVal>
          <c:yVal>
            <c:numRef>
              <c:f>CRA_031_EFFICIENCY_MAP_AVERAGES!$N$58:$N$69</c:f>
              <c:numCache>
                <c:formatCode>0.0%</c:formatCode>
                <c:ptCount val="12"/>
                <c:pt idx="0">
                  <c:v>0.8638543574950287</c:v>
                </c:pt>
                <c:pt idx="1">
                  <c:v>0.89961186226857881</c:v>
                </c:pt>
                <c:pt idx="2">
                  <c:v>0.90851544228404324</c:v>
                </c:pt>
                <c:pt idx="3">
                  <c:v>0.91408277908331514</c:v>
                </c:pt>
                <c:pt idx="4">
                  <c:v>0.91867608736680229</c:v>
                </c:pt>
                <c:pt idx="5">
                  <c:v>0.92310550980486661</c:v>
                </c:pt>
                <c:pt idx="6">
                  <c:v>0.92048473618791349</c:v>
                </c:pt>
                <c:pt idx="7">
                  <c:v>0.91910679599498057</c:v>
                </c:pt>
                <c:pt idx="8">
                  <c:v>0.92008563495109041</c:v>
                </c:pt>
                <c:pt idx="9">
                  <c:v>0.91785558520079402</c:v>
                </c:pt>
                <c:pt idx="10">
                  <c:v>0.92112555586223577</c:v>
                </c:pt>
                <c:pt idx="11">
                  <c:v>0.91753305489429449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B-4E07-B576-DF63D4D3C948}"/>
            </c:ext>
          </c:extLst>
        </c:ser>
        <c:ser>
          <c:idx val="2"/>
          <c:order val="2"/>
          <c:tx>
            <c:v>4500rpm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-1.253886100738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B-4E07-B576-DF63D4D3C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CRA_031_EFFICIENCY_MAP_AVERAGES!$D$70:$D$78</c:f>
              <c:numCache>
                <c:formatCode>General</c:formatCode>
                <c:ptCount val="9"/>
                <c:pt idx="0">
                  <c:v>20.350000000000001</c:v>
                </c:pt>
                <c:pt idx="1">
                  <c:v>39.71</c:v>
                </c:pt>
                <c:pt idx="2">
                  <c:v>59.47</c:v>
                </c:pt>
                <c:pt idx="3">
                  <c:v>79.97</c:v>
                </c:pt>
                <c:pt idx="4">
                  <c:v>100.64</c:v>
                </c:pt>
                <c:pt idx="5">
                  <c:v>120.1</c:v>
                </c:pt>
                <c:pt idx="6">
                  <c:v>141.16999999999999</c:v>
                </c:pt>
                <c:pt idx="7">
                  <c:v>160.59</c:v>
                </c:pt>
                <c:pt idx="8">
                  <c:v>162.72</c:v>
                </c:pt>
              </c:numCache>
            </c:numRef>
          </c:xVal>
          <c:yVal>
            <c:numRef>
              <c:f>CRA_031_EFFICIENCY_MAP_AVERAGES!$N$70:$N$78</c:f>
              <c:numCache>
                <c:formatCode>0.0%</c:formatCode>
                <c:ptCount val="9"/>
                <c:pt idx="0">
                  <c:v>0.8648766679457055</c:v>
                </c:pt>
                <c:pt idx="1">
                  <c:v>0.90257892213485158</c:v>
                </c:pt>
                <c:pt idx="2">
                  <c:v>0.91656335778178799</c:v>
                </c:pt>
                <c:pt idx="3">
                  <c:v>0.92297321992570358</c:v>
                </c:pt>
                <c:pt idx="4">
                  <c:v>0.92300032108782104</c:v>
                </c:pt>
                <c:pt idx="5">
                  <c:v>0.92532925851911141</c:v>
                </c:pt>
                <c:pt idx="6">
                  <c:v>0.9223492341406998</c:v>
                </c:pt>
                <c:pt idx="7">
                  <c:v>0.92041505787391542</c:v>
                </c:pt>
                <c:pt idx="8">
                  <c:v>0.92131753456852306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B-4E07-B576-DF63D4D3C948}"/>
            </c:ext>
          </c:extLst>
        </c:ser>
        <c:ser>
          <c:idx val="3"/>
          <c:order val="3"/>
          <c:tx>
            <c:v>6000rpm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CRA_031_EFFICIENCY_MAP_AVERAGES!$C$79:$C$83</c:f>
              <c:numCache>
                <c:formatCode>General</c:formatCode>
                <c:ptCount val="5"/>
                <c:pt idx="0">
                  <c:v>39.65</c:v>
                </c:pt>
                <c:pt idx="1">
                  <c:v>59.92</c:v>
                </c:pt>
                <c:pt idx="2">
                  <c:v>79.94</c:v>
                </c:pt>
                <c:pt idx="3">
                  <c:v>99.91</c:v>
                </c:pt>
                <c:pt idx="4">
                  <c:v>120.91</c:v>
                </c:pt>
              </c:numCache>
            </c:numRef>
          </c:xVal>
          <c:yVal>
            <c:numRef>
              <c:f>CRA_031_EFFICIENCY_MAP_AVERAGES!$N$79:$N$83</c:f>
              <c:numCache>
                <c:formatCode>0.0%</c:formatCode>
                <c:ptCount val="5"/>
                <c:pt idx="0">
                  <c:v>0.89269596015715091</c:v>
                </c:pt>
                <c:pt idx="1">
                  <c:v>0.91120081364385452</c:v>
                </c:pt>
                <c:pt idx="2">
                  <c:v>0.91327063584325474</c:v>
                </c:pt>
                <c:pt idx="3">
                  <c:v>0.91664575936330484</c:v>
                </c:pt>
                <c:pt idx="4">
                  <c:v>0.92180598393420421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B-4E07-B576-DF63D4D3C948}"/>
            </c:ext>
          </c:extLst>
        </c:ser>
        <c:ser>
          <c:idx val="4"/>
          <c:order val="4"/>
          <c:tx>
            <c:v>7500rpm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CRA_031_EFFICIENCY_MAP_AVERAGES!$D$84:$D$85</c:f>
              <c:numCache>
                <c:formatCode>General</c:formatCode>
                <c:ptCount val="2"/>
                <c:pt idx="0">
                  <c:v>40.67</c:v>
                </c:pt>
                <c:pt idx="1">
                  <c:v>60.59</c:v>
                </c:pt>
              </c:numCache>
            </c:numRef>
          </c:xVal>
          <c:yVal>
            <c:numRef>
              <c:f>CRA_031_EFFICIENCY_MAP_AVERAGES!$N$84:$N$85</c:f>
              <c:numCache>
                <c:formatCode>0.0%</c:formatCode>
                <c:ptCount val="2"/>
                <c:pt idx="0">
                  <c:v>0.87901233493308806</c:v>
                </c:pt>
                <c:pt idx="1">
                  <c:v>0.89655755115779945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B-4E07-B576-DF63D4D3C948}"/>
            </c:ext>
          </c:extLst>
        </c:ser>
        <c:ser>
          <c:idx val="5"/>
          <c:order val="5"/>
          <c:tx>
            <c:v>9000rpm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CRA_031_EFFICIENCY_MAP_AVERAGES!$D$41:$D$45</c:f>
              <c:numCache>
                <c:formatCode>General</c:formatCode>
                <c:ptCount val="5"/>
                <c:pt idx="0">
                  <c:v>31.75</c:v>
                </c:pt>
                <c:pt idx="1">
                  <c:v>41.16</c:v>
                </c:pt>
                <c:pt idx="2">
                  <c:v>50.74</c:v>
                </c:pt>
                <c:pt idx="3">
                  <c:v>59.67</c:v>
                </c:pt>
                <c:pt idx="4">
                  <c:v>66.209999999999994</c:v>
                </c:pt>
              </c:numCache>
            </c:numRef>
          </c:xVal>
          <c:yVal>
            <c:numRef>
              <c:f>CRA_031_EFFICIENCY_MAP_AVERAGES!$N$41:$N$45</c:f>
              <c:numCache>
                <c:formatCode>0.0%</c:formatCode>
                <c:ptCount val="5"/>
                <c:pt idx="0">
                  <c:v>0.89037761415982664</c:v>
                </c:pt>
                <c:pt idx="1">
                  <c:v>0.89786214802995279</c:v>
                </c:pt>
                <c:pt idx="2">
                  <c:v>0.91264095551562585</c:v>
                </c:pt>
                <c:pt idx="3">
                  <c:v>0.91750854578988705</c:v>
                </c:pt>
                <c:pt idx="4">
                  <c:v>0.92033453510707175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B-4E07-B576-DF63D4D3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25464"/>
        <c:axId val="372625856"/>
      </c:scatterChart>
      <c:valAx>
        <c:axId val="372625464"/>
        <c:scaling>
          <c:orientation val="minMax"/>
          <c:max val="3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5856"/>
        <c:crosses val="autoZero"/>
        <c:crossBetween val="midCat"/>
      </c:valAx>
      <c:valAx>
        <c:axId val="372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254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7772426653648"/>
          <c:y val="9.6378589351808347E-2"/>
          <c:w val="8.6399321109040084E-2"/>
          <c:h val="0.21159476046743952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Map'!$K$89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Map'!$J$90:$J$96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1500</c:v>
                </c:pt>
                <c:pt idx="5">
                  <c:v>3000</c:v>
                </c:pt>
                <c:pt idx="6">
                  <c:v>4500</c:v>
                </c:pt>
              </c:numCache>
            </c:numRef>
          </c:xVal>
          <c:yVal>
            <c:numRef>
              <c:f>'Generator Mode Map'!$K$90:$K$96</c:f>
              <c:numCache>
                <c:formatCode>0.0</c:formatCode>
                <c:ptCount val="7"/>
                <c:pt idx="0">
                  <c:v>6032.3</c:v>
                </c:pt>
                <c:pt idx="1">
                  <c:v>4145.4050010715209</c:v>
                </c:pt>
                <c:pt idx="2">
                  <c:v>2850.1613957389177</c:v>
                </c:pt>
                <c:pt idx="3">
                  <c:v>2300</c:v>
                </c:pt>
                <c:pt idx="4">
                  <c:v>2850.1613957389177</c:v>
                </c:pt>
                <c:pt idx="5">
                  <c:v>4145.4050010715209</c:v>
                </c:pt>
                <c:pt idx="6">
                  <c:v>6032.3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E-416A-91D7-BD368B75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04456"/>
        <c:axId val="722505112"/>
      </c:scatterChart>
      <c:valAx>
        <c:axId val="7225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5112"/>
        <c:crosses val="autoZero"/>
        <c:crossBetween val="midCat"/>
      </c:valAx>
      <c:valAx>
        <c:axId val="7225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Map'!$K$100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Map'!$J$101:$J$105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Map'!$K$101:$K$105</c:f>
              <c:numCache>
                <c:formatCode>0.0</c:formatCode>
                <c:ptCount val="5"/>
                <c:pt idx="0">
                  <c:v>4577.2772425703706</c:v>
                </c:pt>
                <c:pt idx="1">
                  <c:v>3339.972748415918</c:v>
                </c:pt>
                <c:pt idx="2" formatCode="General">
                  <c:v>2800</c:v>
                </c:pt>
                <c:pt idx="3">
                  <c:v>3339.972748415918</c:v>
                </c:pt>
                <c:pt idx="4">
                  <c:v>4577.2772425703706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0-47A7-A181-6A7825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06424"/>
        <c:axId val="722511672"/>
      </c:scatterChart>
      <c:valAx>
        <c:axId val="7225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1672"/>
        <c:crosses val="autoZero"/>
        <c:crossBetween val="midCat"/>
      </c:valAx>
      <c:valAx>
        <c:axId val="7225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0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Map'!$K$108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Map'!$J$109:$J$113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Map'!$K$109:$K$113</c:f>
              <c:numCache>
                <c:formatCode>0.0</c:formatCode>
                <c:ptCount val="5"/>
                <c:pt idx="0">
                  <c:v>5199.7183182033968</c:v>
                </c:pt>
                <c:pt idx="1">
                  <c:v>3819.4012088856289</c:v>
                </c:pt>
                <c:pt idx="2" formatCode="General">
                  <c:v>3200</c:v>
                </c:pt>
                <c:pt idx="3">
                  <c:v>3819.4012088856289</c:v>
                </c:pt>
                <c:pt idx="4">
                  <c:v>5199.7183182033968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C-4696-A3F3-BE21D326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06400"/>
        <c:axId val="589701808"/>
      </c:scatterChart>
      <c:valAx>
        <c:axId val="5897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01808"/>
        <c:crosses val="autoZero"/>
        <c:crossBetween val="midCat"/>
      </c:valAx>
      <c:valAx>
        <c:axId val="589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Map'!$K$117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Map'!$J$118:$J$122</c:f>
              <c:numCache>
                <c:formatCode>General</c:formatCode>
                <c:ptCount val="5"/>
                <c:pt idx="0">
                  <c:v>-3000</c:v>
                </c:pt>
                <c:pt idx="1">
                  <c:v>-1500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</c:numCache>
            </c:numRef>
          </c:xVal>
          <c:yVal>
            <c:numRef>
              <c:f>'Generator Mode Map'!$K$118:$K$122</c:f>
              <c:numCache>
                <c:formatCode>0.0</c:formatCode>
                <c:ptCount val="5"/>
                <c:pt idx="0">
                  <c:v>5674.2</c:v>
                </c:pt>
                <c:pt idx="1">
                  <c:v>4260.7440701030509</c:v>
                </c:pt>
                <c:pt idx="2" formatCode="General">
                  <c:v>3600</c:v>
                </c:pt>
                <c:pt idx="3">
                  <c:v>4260.7440701030509</c:v>
                </c:pt>
                <c:pt idx="4">
                  <c:v>5674.2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96B-BF3C-3A0F809D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32416"/>
        <c:axId val="722437336"/>
      </c:scatterChart>
      <c:valAx>
        <c:axId val="7224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7336"/>
        <c:crosses val="autoZero"/>
        <c:crossBetween val="midCat"/>
      </c:valAx>
      <c:valAx>
        <c:axId val="7224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Map'!$K$128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Map'!$J$129:$J$131</c:f>
              <c:numCache>
                <c:formatCode>General</c:formatCode>
                <c:ptCount val="3"/>
                <c:pt idx="0">
                  <c:v>-1500</c:v>
                </c:pt>
                <c:pt idx="1">
                  <c:v>0</c:v>
                </c:pt>
                <c:pt idx="2">
                  <c:v>1500</c:v>
                </c:pt>
              </c:numCache>
            </c:numRef>
          </c:xVal>
          <c:yVal>
            <c:numRef>
              <c:f>'Generator Mode Map'!$K$129:$K$131</c:f>
              <c:numCache>
                <c:formatCode>General</c:formatCode>
                <c:ptCount val="3"/>
                <c:pt idx="0" formatCode="0.0">
                  <c:v>5044.8800002741527</c:v>
                </c:pt>
                <c:pt idx="1">
                  <c:v>4100</c:v>
                </c:pt>
                <c:pt idx="2" formatCode="0.0">
                  <c:v>5044.8800002741527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4568-8187-D5DD8295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10504"/>
        <c:axId val="730704928"/>
      </c:scatterChart>
      <c:valAx>
        <c:axId val="7307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04928"/>
        <c:crosses val="autoZero"/>
        <c:crossBetween val="midCat"/>
      </c:valAx>
      <c:valAx>
        <c:axId val="730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Map'!$K$141</c:f>
              <c:strCache>
                <c:ptCount val="1"/>
                <c:pt idx="0">
                  <c:v>Lost Power at zero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Map'!$J$142:$J$153</c:f>
              <c:numCache>
                <c:formatCode>General</c:formatCode>
                <c:ptCount val="12"/>
                <c:pt idx="0">
                  <c:v>20.2</c:v>
                </c:pt>
                <c:pt idx="1">
                  <c:v>40.1</c:v>
                </c:pt>
                <c:pt idx="2">
                  <c:v>60.4</c:v>
                </c:pt>
                <c:pt idx="3">
                  <c:v>79.8</c:v>
                </c:pt>
                <c:pt idx="4">
                  <c:v>100.8</c:v>
                </c:pt>
                <c:pt idx="5">
                  <c:v>120.9</c:v>
                </c:pt>
                <c:pt idx="6">
                  <c:v>140.6</c:v>
                </c:pt>
                <c:pt idx="7">
                  <c:v>161.5</c:v>
                </c:pt>
                <c:pt idx="8">
                  <c:v>180.6</c:v>
                </c:pt>
                <c:pt idx="9">
                  <c:v>200.7</c:v>
                </c:pt>
                <c:pt idx="10">
                  <c:v>221.9</c:v>
                </c:pt>
                <c:pt idx="11">
                  <c:v>242.9</c:v>
                </c:pt>
              </c:numCache>
            </c:numRef>
          </c:xVal>
          <c:yVal>
            <c:numRef>
              <c:f>'Generator Mode Map'!$K$142:$K$153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1900</c:v>
                </c:pt>
                <c:pt idx="7">
                  <c:v>2300</c:v>
                </c:pt>
                <c:pt idx="8">
                  <c:v>2800</c:v>
                </c:pt>
                <c:pt idx="9">
                  <c:v>3200</c:v>
                </c:pt>
                <c:pt idx="10">
                  <c:v>3600</c:v>
                </c:pt>
                <c:pt idx="11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59C-8D37-C789B499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86232"/>
        <c:axId val="730691808"/>
      </c:scatterChart>
      <c:valAx>
        <c:axId val="7306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1808"/>
        <c:crosses val="autoZero"/>
        <c:crossBetween val="midCat"/>
      </c:valAx>
      <c:valAx>
        <c:axId val="730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8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766945568268"/>
          <c:y val="0.12949667616334284"/>
          <c:w val="0.85817278365066241"/>
          <c:h val="0.68408970246240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Mode Map'!$L$140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Mode Map'!$J$141:$J$146</c:f>
              <c:numCache>
                <c:formatCode>General</c:formatCode>
                <c:ptCount val="6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</c:numCache>
            </c:numRef>
          </c:xVal>
          <c:yVal>
            <c:numRef>
              <c:f>'Motor Mode Map'!$L$141:$L$146</c:f>
              <c:numCache>
                <c:formatCode>0.0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640</c:v>
                </c:pt>
                <c:pt idx="3">
                  <c:v>850</c:v>
                </c:pt>
                <c:pt idx="4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43E4-890D-3477AFC4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46048"/>
        <c:axId val="701843752"/>
      </c:scatterChart>
      <c:valAx>
        <c:axId val="7018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3752"/>
        <c:crosses val="autoZero"/>
        <c:crossBetween val="midCat"/>
      </c:valAx>
      <c:valAx>
        <c:axId val="7018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Map'!$L$140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Mode Map'!$J$141:$J$155</c:f>
              <c:numCache>
                <c:formatCode>General</c:formatCode>
                <c:ptCount val="15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  <c:pt idx="6">
                  <c:v>139.77000000000001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'Motor Mode Map'!$L$141:$L$155</c:f>
              <c:numCache>
                <c:formatCode>0.0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640</c:v>
                </c:pt>
                <c:pt idx="3">
                  <c:v>850</c:v>
                </c:pt>
                <c:pt idx="4">
                  <c:v>1100</c:v>
                </c:pt>
                <c:pt idx="7">
                  <c:v>1889.1871237601276</c:v>
                </c:pt>
                <c:pt idx="8">
                  <c:v>2015.0046326300578</c:v>
                </c:pt>
                <c:pt idx="9">
                  <c:v>2183.8974634006331</c:v>
                </c:pt>
                <c:pt idx="10">
                  <c:v>2698.6543031507199</c:v>
                </c:pt>
                <c:pt idx="11">
                  <c:v>3153.7573913711985</c:v>
                </c:pt>
                <c:pt idx="12">
                  <c:v>3600</c:v>
                </c:pt>
                <c:pt idx="13">
                  <c:v>4148.8761380566848</c:v>
                </c:pt>
                <c:pt idx="14">
                  <c:v>5017.9809931244772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C-4FE2-A066-055EB960F843}"/>
            </c:ext>
          </c:extLst>
        </c:ser>
        <c:ser>
          <c:idx val="1"/>
          <c:order val="1"/>
          <c:tx>
            <c:strRef>
              <c:f>'Motor Mode Map'!$K$140</c:f>
              <c:strCache>
                <c:ptCount val="1"/>
                <c:pt idx="0">
                  <c:v>Lost Power 1500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Mode Map'!$J$141:$J$155</c:f>
              <c:numCache>
                <c:formatCode>General</c:formatCode>
                <c:ptCount val="15"/>
                <c:pt idx="0">
                  <c:v>21.16</c:v>
                </c:pt>
                <c:pt idx="1">
                  <c:v>40.869999999999997</c:v>
                </c:pt>
                <c:pt idx="2">
                  <c:v>60.1</c:v>
                </c:pt>
                <c:pt idx="3">
                  <c:v>80.56</c:v>
                </c:pt>
                <c:pt idx="4">
                  <c:v>101.01</c:v>
                </c:pt>
                <c:pt idx="5">
                  <c:v>119.87</c:v>
                </c:pt>
                <c:pt idx="6">
                  <c:v>139.77000000000001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'Motor Mode Map'!$K$141:$K$155</c:f>
              <c:numCache>
                <c:formatCode>General</c:formatCode>
                <c:ptCount val="15"/>
                <c:pt idx="0">
                  <c:v>402.55309424000001</c:v>
                </c:pt>
                <c:pt idx="1">
                  <c:v>496.70060950999994</c:v>
                </c:pt>
                <c:pt idx="2">
                  <c:v>639.39995900000008</c:v>
                </c:pt>
                <c:pt idx="3">
                  <c:v>846.36542144000009</c:v>
                </c:pt>
                <c:pt idx="4">
                  <c:v>1110.03551279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 formatCode="0.0">
                  <c:v>1700</c:v>
                </c:pt>
                <c:pt idx="9" formatCode="0.0">
                  <c:v>1800</c:v>
                </c:pt>
                <c:pt idx="10" formatCode="0.0">
                  <c:v>2200</c:v>
                </c:pt>
                <c:pt idx="11" formatCode="0.0">
                  <c:v>2500</c:v>
                </c:pt>
                <c:pt idx="12" formatCode="0.0">
                  <c:v>3000</c:v>
                </c:pt>
                <c:pt idx="13" formatCode="0.0">
                  <c:v>3300</c:v>
                </c:pt>
                <c:pt idx="14" formatCode="0.0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C-4FE2-A066-055EB960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43736"/>
        <c:axId val="595244064"/>
      </c:scatterChart>
      <c:valAx>
        <c:axId val="5952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44064"/>
        <c:crosses val="autoZero"/>
        <c:crossBetween val="midCat"/>
      </c:valAx>
      <c:valAx>
        <c:axId val="5952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Mode Map'!$K$4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Mode Map'!$J$5:$J$10</c:f>
              <c:numCache>
                <c:formatCode>General</c:formatCode>
                <c:ptCount val="6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</c:numCache>
            </c:numRef>
          </c:xVal>
          <c:yVal>
            <c:numRef>
              <c:f>'Motor Mode Map'!$K$5:$K$10</c:f>
              <c:numCache>
                <c:formatCode>0.000</c:formatCode>
                <c:ptCount val="6"/>
                <c:pt idx="0" formatCode="General">
                  <c:v>0.84</c:v>
                </c:pt>
                <c:pt idx="1">
                  <c:v>0.87044036896421106</c:v>
                </c:pt>
                <c:pt idx="2">
                  <c:v>0.91148150077384427</c:v>
                </c:pt>
                <c:pt idx="3">
                  <c:v>0.91271555201737387</c:v>
                </c:pt>
                <c:pt idx="4">
                  <c:v>0.87483741584957031</c:v>
                </c:pt>
                <c:pt idx="5">
                  <c:v>0.84982752162247099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D-4952-AFB0-4B6D10C5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7560"/>
        <c:axId val="745418216"/>
      </c:scatterChart>
      <c:valAx>
        <c:axId val="74541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8216"/>
        <c:crosses val="autoZero"/>
        <c:crossBetween val="midCat"/>
      </c:valAx>
      <c:valAx>
        <c:axId val="7454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Map'!$K$22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Map'!$J$23:$J$29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'Motor Mode Map'!$K$23:$K$29</c:f>
              <c:numCache>
                <c:formatCode>0.000</c:formatCode>
                <c:ptCount val="7"/>
                <c:pt idx="0" formatCode="General">
                  <c:v>0.84</c:v>
                </c:pt>
                <c:pt idx="1">
                  <c:v>0.90510717978118804</c:v>
                </c:pt>
                <c:pt idx="2">
                  <c:v>0.94469271899748464</c:v>
                </c:pt>
                <c:pt idx="3">
                  <c:v>0.9468268075070575</c:v>
                </c:pt>
                <c:pt idx="4">
                  <c:v>0.92662877453446513</c:v>
                </c:pt>
                <c:pt idx="5">
                  <c:v>0.90114707432387797</c:v>
                </c:pt>
                <c:pt idx="6">
                  <c:v>0.89786214802995279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6-46B6-8584-23B1F9A9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06264"/>
        <c:axId val="709213152"/>
      </c:scatterChart>
      <c:valAx>
        <c:axId val="7092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3152"/>
        <c:crosses val="autoZero"/>
        <c:crossBetween val="midCat"/>
      </c:valAx>
      <c:valAx>
        <c:axId val="709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CRA_A2_031_01 Efficiency Map Motoring 330V ACW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CRA_031_EFFICIENCY_MAP_AVERAGES!$D$3:$D$17</c:f>
              <c:numCache>
                <c:formatCode>General</c:formatCode>
                <c:ptCount val="15"/>
                <c:pt idx="0">
                  <c:v>20.51</c:v>
                </c:pt>
                <c:pt idx="1">
                  <c:v>40.96</c:v>
                </c:pt>
                <c:pt idx="2">
                  <c:v>59.58</c:v>
                </c:pt>
                <c:pt idx="3">
                  <c:v>81.430000000000007</c:v>
                </c:pt>
                <c:pt idx="4">
                  <c:v>101.05</c:v>
                </c:pt>
                <c:pt idx="5">
                  <c:v>119.79</c:v>
                </c:pt>
                <c:pt idx="6">
                  <c:v>140.46</c:v>
                </c:pt>
                <c:pt idx="7">
                  <c:v>159.33000000000001</c:v>
                </c:pt>
                <c:pt idx="8">
                  <c:v>179.89</c:v>
                </c:pt>
                <c:pt idx="9">
                  <c:v>199.4</c:v>
                </c:pt>
                <c:pt idx="10">
                  <c:v>219.43</c:v>
                </c:pt>
                <c:pt idx="11">
                  <c:v>240.24</c:v>
                </c:pt>
                <c:pt idx="12">
                  <c:v>260.99</c:v>
                </c:pt>
                <c:pt idx="13">
                  <c:v>281.58</c:v>
                </c:pt>
                <c:pt idx="14">
                  <c:v>300.31</c:v>
                </c:pt>
              </c:numCache>
            </c:numRef>
          </c:xVal>
          <c:yVal>
            <c:numRef>
              <c:f>CRA_031_EFFICIENCY_MAP_AVERAGES!$N$3:$N$17</c:f>
              <c:numCache>
                <c:formatCode>0.0%</c:formatCode>
                <c:ptCount val="15"/>
                <c:pt idx="0">
                  <c:v>0.87044036896421106</c:v>
                </c:pt>
                <c:pt idx="1">
                  <c:v>0.90510717978118804</c:v>
                </c:pt>
                <c:pt idx="2">
                  <c:v>0.92513172552672485</c:v>
                </c:pt>
                <c:pt idx="3">
                  <c:v>0.933898205909095</c:v>
                </c:pt>
                <c:pt idx="4">
                  <c:v>0.93413554318475389</c:v>
                </c:pt>
                <c:pt idx="5">
                  <c:v>0.9302713088982425</c:v>
                </c:pt>
                <c:pt idx="6">
                  <c:v>0.93088330432408062</c:v>
                </c:pt>
                <c:pt idx="7">
                  <c:v>0.92976999539925176</c:v>
                </c:pt>
                <c:pt idx="8">
                  <c:v>0.93393427433999809</c:v>
                </c:pt>
                <c:pt idx="9">
                  <c:v>0.93538764901181559</c:v>
                </c:pt>
                <c:pt idx="10">
                  <c:v>0.92725999182882157</c:v>
                </c:pt>
                <c:pt idx="11">
                  <c:v>0.92270202472129415</c:v>
                </c:pt>
                <c:pt idx="12">
                  <c:v>0.9092656441609519</c:v>
                </c:pt>
                <c:pt idx="13">
                  <c:v>0.91427941863519246</c:v>
                </c:pt>
                <c:pt idx="14">
                  <c:v>0.90387009591715561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2-4B59-93F5-9F8A11E132AF}"/>
            </c:ext>
          </c:extLst>
        </c:ser>
        <c:ser>
          <c:idx val="1"/>
          <c:order val="1"/>
          <c:tx>
            <c:v>3000rpm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0046421975283725E-17"/>
                  <c:y val="-1.2538861007383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A2-4B59-93F5-9F8A11E13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CRA_031_EFFICIENCY_MAP_AVERAGES!$D$18:$D$24</c:f>
              <c:numCache>
                <c:formatCode>General</c:formatCode>
                <c:ptCount val="7"/>
                <c:pt idx="0">
                  <c:v>20.57</c:v>
                </c:pt>
                <c:pt idx="1">
                  <c:v>40.869999999999997</c:v>
                </c:pt>
                <c:pt idx="2">
                  <c:v>60.84</c:v>
                </c:pt>
                <c:pt idx="3">
                  <c:v>80.849999999999994</c:v>
                </c:pt>
                <c:pt idx="4">
                  <c:v>99.97</c:v>
                </c:pt>
                <c:pt idx="5">
                  <c:v>117.97</c:v>
                </c:pt>
                <c:pt idx="6">
                  <c:v>139.08000000000001</c:v>
                </c:pt>
              </c:numCache>
            </c:numRef>
          </c:xVal>
          <c:yVal>
            <c:numRef>
              <c:f>CRA_031_EFFICIENCY_MAP_AVERAGES!$N$18:$N$24</c:f>
              <c:numCache>
                <c:formatCode>0.0%</c:formatCode>
                <c:ptCount val="7"/>
                <c:pt idx="0">
                  <c:v>0.91148150077384427</c:v>
                </c:pt>
                <c:pt idx="1">
                  <c:v>0.94469271899748464</c:v>
                </c:pt>
                <c:pt idx="2">
                  <c:v>0.94660706794926253</c:v>
                </c:pt>
                <c:pt idx="3">
                  <c:v>0.95963231457353215</c:v>
                </c:pt>
                <c:pt idx="4">
                  <c:v>0.96499527385072759</c:v>
                </c:pt>
                <c:pt idx="5">
                  <c:v>0.97251235910080736</c:v>
                </c:pt>
                <c:pt idx="6">
                  <c:v>0.9677930554983184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2-4B59-93F5-9F8A11E132AF}"/>
            </c:ext>
          </c:extLst>
        </c:ser>
        <c:ser>
          <c:idx val="2"/>
          <c:order val="2"/>
          <c:tx>
            <c:v>4500rpm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CRA_031_EFFICIENCY_MAP_AVERAGES!$D$25:$D$31</c:f>
              <c:numCache>
                <c:formatCode>General</c:formatCode>
                <c:ptCount val="7"/>
                <c:pt idx="0">
                  <c:v>21.88</c:v>
                </c:pt>
                <c:pt idx="1">
                  <c:v>41.38</c:v>
                </c:pt>
                <c:pt idx="2">
                  <c:v>60.21</c:v>
                </c:pt>
                <c:pt idx="3">
                  <c:v>80.91</c:v>
                </c:pt>
                <c:pt idx="4">
                  <c:v>102.17</c:v>
                </c:pt>
                <c:pt idx="5">
                  <c:v>121.84</c:v>
                </c:pt>
                <c:pt idx="6">
                  <c:v>136.66999999999999</c:v>
                </c:pt>
              </c:numCache>
            </c:numRef>
          </c:xVal>
          <c:yVal>
            <c:numRef>
              <c:f>CRA_031_EFFICIENCY_MAP_AVERAGES!$N$25:$N$31</c:f>
              <c:numCache>
                <c:formatCode>0.0%</c:formatCode>
                <c:ptCount val="7"/>
                <c:pt idx="0">
                  <c:v>0.91271555201737387</c:v>
                </c:pt>
                <c:pt idx="1">
                  <c:v>0.9468268075070575</c:v>
                </c:pt>
                <c:pt idx="2">
                  <c:v>0.95511747051988083</c:v>
                </c:pt>
                <c:pt idx="3">
                  <c:v>0.96284814464220203</c:v>
                </c:pt>
                <c:pt idx="4">
                  <c:v>0.96301515799085213</c:v>
                </c:pt>
                <c:pt idx="5">
                  <c:v>0.96150271987515745</c:v>
                </c:pt>
                <c:pt idx="6">
                  <c:v>0.96144926923815721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2-4B59-93F5-9F8A11E132AF}"/>
            </c:ext>
          </c:extLst>
        </c:ser>
        <c:ser>
          <c:idx val="3"/>
          <c:order val="3"/>
          <c:tx>
            <c:v>6000rpm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CRA_031_EFFICIENCY_MAP_AVERAGES!$D$32:$D$36</c:f>
              <c:numCache>
                <c:formatCode>General</c:formatCode>
                <c:ptCount val="5"/>
                <c:pt idx="0">
                  <c:v>21.43</c:v>
                </c:pt>
                <c:pt idx="1">
                  <c:v>40.39</c:v>
                </c:pt>
                <c:pt idx="2">
                  <c:v>59.45</c:v>
                </c:pt>
                <c:pt idx="3">
                  <c:v>80.63</c:v>
                </c:pt>
                <c:pt idx="4">
                  <c:v>100.86</c:v>
                </c:pt>
              </c:numCache>
            </c:numRef>
          </c:xVal>
          <c:yVal>
            <c:numRef>
              <c:f>CRA_031_EFFICIENCY_MAP_AVERAGES!$N$32:$N$36</c:f>
              <c:numCache>
                <c:formatCode>0.0%</c:formatCode>
                <c:ptCount val="5"/>
                <c:pt idx="0">
                  <c:v>0.87483741584957031</c:v>
                </c:pt>
                <c:pt idx="1">
                  <c:v>0.92662877453446513</c:v>
                </c:pt>
                <c:pt idx="2">
                  <c:v>0.94366415719159846</c:v>
                </c:pt>
                <c:pt idx="3">
                  <c:v>0.94928314467543218</c:v>
                </c:pt>
                <c:pt idx="4">
                  <c:v>0.95061477539156947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2-4B59-93F5-9F8A11E132AF}"/>
            </c:ext>
          </c:extLst>
        </c:ser>
        <c:ser>
          <c:idx val="4"/>
          <c:order val="4"/>
          <c:tx>
            <c:v>7500rpm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CRA_031_EFFICIENCY_MAP_AVERAGES!$D$37:$D$40</c:f>
              <c:numCache>
                <c:formatCode>General</c:formatCode>
                <c:ptCount val="4"/>
                <c:pt idx="0">
                  <c:v>21.41</c:v>
                </c:pt>
                <c:pt idx="1">
                  <c:v>40.47</c:v>
                </c:pt>
                <c:pt idx="2">
                  <c:v>60.9</c:v>
                </c:pt>
                <c:pt idx="3">
                  <c:v>78.98</c:v>
                </c:pt>
              </c:numCache>
            </c:numRef>
          </c:xVal>
          <c:yVal>
            <c:numRef>
              <c:f>CRA_031_EFFICIENCY_MAP_AVERAGES!$N$37:$N$40</c:f>
              <c:numCache>
                <c:formatCode>0.0%</c:formatCode>
                <c:ptCount val="4"/>
                <c:pt idx="0">
                  <c:v>0.84982752162247099</c:v>
                </c:pt>
                <c:pt idx="1">
                  <c:v>0.90114707432387797</c:v>
                </c:pt>
                <c:pt idx="2">
                  <c:v>0.92583798903059822</c:v>
                </c:pt>
                <c:pt idx="3">
                  <c:v>0.93208803657932193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2-4B59-93F5-9F8A11E132AF}"/>
            </c:ext>
          </c:extLst>
        </c:ser>
        <c:ser>
          <c:idx val="5"/>
          <c:order val="5"/>
          <c:tx>
            <c:v>9000rpm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CRA_031_EFFICIENCY_MAP_AVERAGES!$D$41:$D$45</c:f>
              <c:numCache>
                <c:formatCode>General</c:formatCode>
                <c:ptCount val="5"/>
                <c:pt idx="0">
                  <c:v>31.75</c:v>
                </c:pt>
                <c:pt idx="1">
                  <c:v>41.16</c:v>
                </c:pt>
                <c:pt idx="2">
                  <c:v>50.74</c:v>
                </c:pt>
                <c:pt idx="3">
                  <c:v>59.67</c:v>
                </c:pt>
                <c:pt idx="4">
                  <c:v>66.209999999999994</c:v>
                </c:pt>
              </c:numCache>
            </c:numRef>
          </c:xVal>
          <c:yVal>
            <c:numRef>
              <c:f>CRA_031_EFFICIENCY_MAP_AVERAGES!$N$41:$N$45</c:f>
              <c:numCache>
                <c:formatCode>0.0%</c:formatCode>
                <c:ptCount val="5"/>
                <c:pt idx="0">
                  <c:v>0.89037761415982664</c:v>
                </c:pt>
                <c:pt idx="1">
                  <c:v>0.89786214802995279</c:v>
                </c:pt>
                <c:pt idx="2">
                  <c:v>0.91264095551562585</c:v>
                </c:pt>
                <c:pt idx="3">
                  <c:v>0.91750854578988705</c:v>
                </c:pt>
                <c:pt idx="4">
                  <c:v>0.92033453510707175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A2-4B59-93F5-9F8A11E1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3304"/>
        <c:axId val="372633696"/>
      </c:scatterChart>
      <c:valAx>
        <c:axId val="372633304"/>
        <c:scaling>
          <c:orientation val="minMax"/>
          <c:max val="3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3696"/>
        <c:crosses val="autoZero"/>
        <c:crossBetween val="midCat"/>
      </c:valAx>
      <c:valAx>
        <c:axId val="3726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33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11280608155962"/>
          <c:y val="9.8468399519705652E-2"/>
          <c:w val="8.6399321109040084E-2"/>
          <c:h val="0.21159476046743952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Map'!$K$43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Map'!$J$44:$J$50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'Motor Mode Map'!$K$44:$K$50</c:f>
              <c:numCache>
                <c:formatCode>0.000</c:formatCode>
                <c:ptCount val="7"/>
                <c:pt idx="0" formatCode="General">
                  <c:v>0.84</c:v>
                </c:pt>
                <c:pt idx="1">
                  <c:v>0.92513172552672485</c:v>
                </c:pt>
                <c:pt idx="2">
                  <c:v>0.94660706794926253</c:v>
                </c:pt>
                <c:pt idx="3">
                  <c:v>0.95511747051988083</c:v>
                </c:pt>
                <c:pt idx="4">
                  <c:v>0.94366415719159846</c:v>
                </c:pt>
                <c:pt idx="5">
                  <c:v>0.92583798903059822</c:v>
                </c:pt>
                <c:pt idx="6">
                  <c:v>0.91750854578988705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4016-9E5F-CFA76C51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2472"/>
        <c:axId val="745405752"/>
      </c:scatterChart>
      <c:valAx>
        <c:axId val="7454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5752"/>
        <c:crosses val="autoZero"/>
        <c:crossBetween val="midCat"/>
      </c:valAx>
      <c:valAx>
        <c:axId val="7454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Map'!$K$63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Map'!$J$64:$J$69</c:f>
              <c:numCache>
                <c:formatCode>General</c:formatCode>
                <c:ptCount val="6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</c:numCache>
            </c:numRef>
          </c:xVal>
          <c:yVal>
            <c:numRef>
              <c:f>'Motor Mode Map'!$K$64:$K$69</c:f>
              <c:numCache>
                <c:formatCode>0.000</c:formatCode>
                <c:ptCount val="6"/>
                <c:pt idx="0" formatCode="General">
                  <c:v>0.84</c:v>
                </c:pt>
                <c:pt idx="1">
                  <c:v>0.933898205909095</c:v>
                </c:pt>
                <c:pt idx="2">
                  <c:v>0.95963231457353215</c:v>
                </c:pt>
                <c:pt idx="3">
                  <c:v>0.96284814464220203</c:v>
                </c:pt>
                <c:pt idx="4">
                  <c:v>0.94928314467543218</c:v>
                </c:pt>
                <c:pt idx="5">
                  <c:v>0.93208803657932193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B78-9AEE-A54CC27D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06280"/>
        <c:axId val="467607264"/>
      </c:scatterChart>
      <c:valAx>
        <c:axId val="4676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7264"/>
        <c:crosses val="autoZero"/>
        <c:crossBetween val="midCat"/>
      </c:valAx>
      <c:valAx>
        <c:axId val="467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Map'!$K$83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Map'!$J$84:$J$88</c:f>
              <c:numCache>
                <c:formatCode>General</c:formatCode>
                <c:ptCount val="5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</c:numCache>
            </c:numRef>
          </c:xVal>
          <c:yVal>
            <c:numRef>
              <c:f>'Motor Mode Map'!$K$84:$K$88</c:f>
              <c:numCache>
                <c:formatCode>0.000</c:formatCode>
                <c:ptCount val="5"/>
                <c:pt idx="0" formatCode="General">
                  <c:v>0.84</c:v>
                </c:pt>
                <c:pt idx="1">
                  <c:v>0.93413554318475389</c:v>
                </c:pt>
                <c:pt idx="2">
                  <c:v>0.96499527385072759</c:v>
                </c:pt>
                <c:pt idx="3">
                  <c:v>0.96301515799085213</c:v>
                </c:pt>
                <c:pt idx="4">
                  <c:v>0.95061477539156947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217-B175-95B5601B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1192"/>
        <c:axId val="755146112"/>
      </c:scatterChart>
      <c:valAx>
        <c:axId val="7551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6112"/>
        <c:crosses val="autoZero"/>
        <c:crossBetween val="midCat"/>
      </c:valAx>
      <c:valAx>
        <c:axId val="755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Map'!$J$102:$J$105</c:f>
              <c:numCache>
                <c:formatCode>General</c:formatCode>
                <c:ptCount val="4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</c:numCache>
            </c:numRef>
          </c:xVal>
          <c:yVal>
            <c:numRef>
              <c:f>'Motor Mode Map'!$K$102:$K$105</c:f>
              <c:numCache>
                <c:formatCode>0.000</c:formatCode>
                <c:ptCount val="4"/>
                <c:pt idx="0" formatCode="General">
                  <c:v>0.84</c:v>
                </c:pt>
                <c:pt idx="1">
                  <c:v>0.9302713088982425</c:v>
                </c:pt>
                <c:pt idx="2">
                  <c:v>0.97251235910080736</c:v>
                </c:pt>
                <c:pt idx="3">
                  <c:v>0.96150271987515745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D-4B2A-9755-D6EABC33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62064"/>
        <c:axId val="682363376"/>
      </c:scatterChart>
      <c:valAx>
        <c:axId val="682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3376"/>
        <c:crosses val="autoZero"/>
        <c:crossBetween val="midCat"/>
      </c:valAx>
      <c:valAx>
        <c:axId val="6823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Mode Map'!$K$119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Mode Map'!$J$120:$J$122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</c:numCache>
            </c:numRef>
          </c:xVal>
          <c:yVal>
            <c:numRef>
              <c:f>'Motor Mode Map'!$K$120:$K$122</c:f>
              <c:numCache>
                <c:formatCode>0.000</c:formatCode>
                <c:ptCount val="3"/>
                <c:pt idx="0" formatCode="General">
                  <c:v>0.84</c:v>
                </c:pt>
                <c:pt idx="1">
                  <c:v>0.93088330432408062</c:v>
                </c:pt>
                <c:pt idx="2">
                  <c:v>0.9677930554983184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1-4B7B-B616-D0BF9E0C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95448"/>
        <c:axId val="712792824"/>
      </c:scatterChart>
      <c:valAx>
        <c:axId val="7127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2824"/>
        <c:crosses val="autoZero"/>
        <c:crossBetween val="midCat"/>
      </c:valAx>
      <c:valAx>
        <c:axId val="7127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Motor Torque Calc'!$L$7</c:f>
              <c:strCache>
                <c:ptCount val="1"/>
                <c:pt idx="0">
                  <c:v>Max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9235</c:v>
                </c:pt>
              </c:numCache>
            </c:numRef>
          </c:xVal>
          <c:yVal>
            <c:numRef>
              <c:f>'Max Motor Torque Calc'!$L$8:$L$16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4-4079-AEEC-2282D4FAB9A1}"/>
            </c:ext>
          </c:extLst>
        </c:ser>
        <c:ser>
          <c:idx val="1"/>
          <c:order val="1"/>
          <c:tx>
            <c:strRef>
              <c:f>'Max Motor Torque Calc'!$M$7</c:f>
              <c:strCache>
                <c:ptCount val="1"/>
                <c:pt idx="0">
                  <c:v>To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9235</c:v>
                </c:pt>
              </c:numCache>
            </c:numRef>
          </c:xVal>
          <c:yVal>
            <c:numRef>
              <c:f>'Max Motor Torque Calc'!$M$8:$M$16</c:f>
              <c:numCache>
                <c:formatCode>General</c:formatCode>
                <c:ptCount val="9"/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4-4079-AEEC-2282D4FAB9A1}"/>
            </c:ext>
          </c:extLst>
        </c:ser>
        <c:ser>
          <c:idx val="2"/>
          <c:order val="2"/>
          <c:tx>
            <c:strRef>
              <c:f>'Max Motor Torque Calc'!$N$7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Motor Torque Calc'!$J$8:$J$16</c:f>
              <c:numCache>
                <c:formatCode>General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1900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9235</c:v>
                </c:pt>
              </c:numCache>
            </c:numRef>
          </c:xVal>
          <c:yVal>
            <c:numRef>
              <c:f>'Max Motor Torque Calc'!$N$8:$N$16</c:f>
              <c:numCache>
                <c:formatCode>General</c:formatCode>
                <c:ptCount val="9"/>
                <c:pt idx="2">
                  <c:v>300</c:v>
                </c:pt>
                <c:pt idx="3">
                  <c:v>206.71712557548</c:v>
                </c:pt>
                <c:pt idx="4">
                  <c:v>132.26466283008</c:v>
                </c:pt>
                <c:pt idx="5">
                  <c:v>98.525022292679978</c:v>
                </c:pt>
                <c:pt idx="6">
                  <c:v>83.377692833280037</c:v>
                </c:pt>
                <c:pt idx="7">
                  <c:v>64.702163321879937</c:v>
                </c:pt>
                <c:pt idx="8">
                  <c:v>60.015829109861443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4-4079-AEEC-2282D4F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2936"/>
        <c:axId val="757371624"/>
      </c:scatterChart>
      <c:valAx>
        <c:axId val="75737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1624"/>
        <c:crosses val="autoZero"/>
        <c:crossBetween val="midCat"/>
      </c:valAx>
      <c:valAx>
        <c:axId val="7573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7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8.3749999999999991E-2"/>
          <c:w val="0.8780625546806649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 Motor Torque Calc'!$L$7</c:f>
              <c:strCache>
                <c:ptCount val="1"/>
                <c:pt idx="0">
                  <c:v>Max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Motor Torque Calc'!$K$8:$K$16</c:f>
              <c:numCache>
                <c:formatCode>General</c:formatCode>
                <c:ptCount val="9"/>
                <c:pt idx="0">
                  <c:v>-1900</c:v>
                </c:pt>
                <c:pt idx="1">
                  <c:v>-400</c:v>
                </c:pt>
                <c:pt idx="2">
                  <c:v>0</c:v>
                </c:pt>
                <c:pt idx="3">
                  <c:v>1100</c:v>
                </c:pt>
                <c:pt idx="4">
                  <c:v>2600</c:v>
                </c:pt>
                <c:pt idx="5">
                  <c:v>4100</c:v>
                </c:pt>
                <c:pt idx="6">
                  <c:v>5600</c:v>
                </c:pt>
                <c:pt idx="7">
                  <c:v>7100</c:v>
                </c:pt>
                <c:pt idx="8">
                  <c:v>7335</c:v>
                </c:pt>
              </c:numCache>
            </c:numRef>
          </c:xVal>
          <c:yVal>
            <c:numRef>
              <c:f>'Max Motor Torque Calc'!$L$8:$L$16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1B8-9616-23F42BE65A7B}"/>
            </c:ext>
          </c:extLst>
        </c:ser>
        <c:ser>
          <c:idx val="1"/>
          <c:order val="1"/>
          <c:tx>
            <c:strRef>
              <c:f>'Max Motor Torque Calc'!$M$7</c:f>
              <c:strCache>
                <c:ptCount val="1"/>
                <c:pt idx="0">
                  <c:v>To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300"/>
            <c:dispRSqr val="0"/>
            <c:dispEq val="1"/>
            <c:trendlineLbl>
              <c:layout>
                <c:manualLayout>
                  <c:x val="7.261176727909012E-2"/>
                  <c:y val="0.19800160396617089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Motor Torque Calc'!$K$8:$K$16</c:f>
              <c:numCache>
                <c:formatCode>General</c:formatCode>
                <c:ptCount val="9"/>
                <c:pt idx="0">
                  <c:v>-1900</c:v>
                </c:pt>
                <c:pt idx="1">
                  <c:v>-400</c:v>
                </c:pt>
                <c:pt idx="2">
                  <c:v>0</c:v>
                </c:pt>
                <c:pt idx="3">
                  <c:v>1100</c:v>
                </c:pt>
                <c:pt idx="4">
                  <c:v>2600</c:v>
                </c:pt>
                <c:pt idx="5">
                  <c:v>4100</c:v>
                </c:pt>
                <c:pt idx="6">
                  <c:v>5600</c:v>
                </c:pt>
                <c:pt idx="7">
                  <c:v>7100</c:v>
                </c:pt>
                <c:pt idx="8">
                  <c:v>7335</c:v>
                </c:pt>
              </c:numCache>
            </c:numRef>
          </c:xVal>
          <c:yVal>
            <c:numRef>
              <c:f>'Max Motor Torque Calc'!$M$8:$M$16</c:f>
              <c:numCache>
                <c:formatCode>General</c:formatCode>
                <c:ptCount val="9"/>
                <c:pt idx="2">
                  <c:v>300</c:v>
                </c:pt>
                <c:pt idx="3">
                  <c:v>200</c:v>
                </c:pt>
                <c:pt idx="4">
                  <c:v>136.69999999999999</c:v>
                </c:pt>
                <c:pt idx="5">
                  <c:v>100.9</c:v>
                </c:pt>
                <c:pt idx="6">
                  <c:v>79</c:v>
                </c:pt>
                <c:pt idx="7">
                  <c:v>66.2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E-41B8-9616-23F42BE6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70816"/>
        <c:axId val="747761632"/>
      </c:scatterChart>
      <c:valAx>
        <c:axId val="7477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1632"/>
        <c:crosses val="autoZero"/>
        <c:crossBetween val="midCat"/>
      </c:valAx>
      <c:valAx>
        <c:axId val="7477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Map'!$K$3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Map'!$J$4:$J$10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1505</c:v>
                </c:pt>
                <c:pt idx="5">
                  <c:v>3018</c:v>
                </c:pt>
                <c:pt idx="6">
                  <c:v>4503</c:v>
                </c:pt>
              </c:numCache>
            </c:numRef>
          </c:xVal>
          <c:yVal>
            <c:numRef>
              <c:f>'Generator Mode Map'!$K$4:$K$10</c:f>
              <c:numCache>
                <c:formatCode>0.0</c:formatCode>
                <c:ptCount val="7"/>
                <c:pt idx="0">
                  <c:v>1296.744030237905</c:v>
                </c:pt>
                <c:pt idx="1">
                  <c:v>866.81398001937077</c:v>
                </c:pt>
                <c:pt idx="2">
                  <c:v>470.13423228716573</c:v>
                </c:pt>
                <c:pt idx="3">
                  <c:v>300</c:v>
                </c:pt>
                <c:pt idx="4">
                  <c:v>470.13423228716573</c:v>
                </c:pt>
                <c:pt idx="5">
                  <c:v>866.81398001937077</c:v>
                </c:pt>
                <c:pt idx="6">
                  <c:v>1296.744030237905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A-4EC3-B348-FD898116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40128"/>
        <c:axId val="584336520"/>
      </c:scatterChart>
      <c:valAx>
        <c:axId val="5843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6520"/>
        <c:crosses val="autoZero"/>
        <c:crossBetween val="midCat"/>
      </c:valAx>
      <c:valAx>
        <c:axId val="5843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Map'!$K$13:$K$14</c:f>
              <c:strCache>
                <c:ptCount val="2"/>
                <c:pt idx="0">
                  <c:v>40.1</c:v>
                </c:pt>
                <c:pt idx="1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Map'!$J$15:$J$25</c:f>
              <c:numCache>
                <c:formatCode>General</c:formatCode>
                <c:ptCount val="11"/>
                <c:pt idx="0">
                  <c:v>-7500</c:v>
                </c:pt>
                <c:pt idx="1">
                  <c:v>-6000</c:v>
                </c:pt>
                <c:pt idx="2">
                  <c:v>-4500</c:v>
                </c:pt>
                <c:pt idx="3">
                  <c:v>-3000</c:v>
                </c:pt>
                <c:pt idx="4">
                  <c:v>-1500</c:v>
                </c:pt>
                <c:pt idx="5">
                  <c:v>0</c:v>
                </c:pt>
                <c:pt idx="6">
                  <c:v>1500</c:v>
                </c:pt>
                <c:pt idx="7">
                  <c:v>3000</c:v>
                </c:pt>
                <c:pt idx="8">
                  <c:v>4500</c:v>
                </c:pt>
                <c:pt idx="9">
                  <c:v>6000</c:v>
                </c:pt>
                <c:pt idx="10">
                  <c:v>7500</c:v>
                </c:pt>
              </c:numCache>
            </c:numRef>
          </c:xVal>
          <c:yVal>
            <c:numRef>
              <c:f>'Generator Mode Map'!$K$15:$K$25</c:f>
              <c:numCache>
                <c:formatCode>0.0</c:formatCode>
                <c:ptCount val="11"/>
                <c:pt idx="0">
                  <c:v>3867.6970200185201</c:v>
                </c:pt>
                <c:pt idx="1">
                  <c:v>2680.5095971021201</c:v>
                </c:pt>
                <c:pt idx="2">
                  <c:v>1824.124379092272</c:v>
                </c:pt>
                <c:pt idx="3">
                  <c:v>1272.1317027237396</c:v>
                </c:pt>
                <c:pt idx="4">
                  <c:v>741.28173292487065</c:v>
                </c:pt>
                <c:pt idx="5">
                  <c:v>500</c:v>
                </c:pt>
                <c:pt idx="6">
                  <c:v>741.28173292487065</c:v>
                </c:pt>
                <c:pt idx="7">
                  <c:v>1272.1317027237396</c:v>
                </c:pt>
                <c:pt idx="8">
                  <c:v>1824.124379092272</c:v>
                </c:pt>
                <c:pt idx="9">
                  <c:v>2680.5095971021201</c:v>
                </c:pt>
                <c:pt idx="10">
                  <c:v>3867.6970200185201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1-4B11-ADB4-75EA67C2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21560"/>
        <c:axId val="592421232"/>
      </c:scatterChart>
      <c:valAx>
        <c:axId val="5924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1232"/>
        <c:crosses val="autoZero"/>
        <c:crossBetween val="midCat"/>
      </c:valAx>
      <c:valAx>
        <c:axId val="592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2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Map'!$K$28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Map'!$J$29:$J$39</c:f>
              <c:numCache>
                <c:formatCode>General</c:formatCode>
                <c:ptCount val="11"/>
                <c:pt idx="0">
                  <c:v>-7500</c:v>
                </c:pt>
                <c:pt idx="1">
                  <c:v>-6000</c:v>
                </c:pt>
                <c:pt idx="2">
                  <c:v>-4500</c:v>
                </c:pt>
                <c:pt idx="3">
                  <c:v>-3000</c:v>
                </c:pt>
                <c:pt idx="4">
                  <c:v>-1500</c:v>
                </c:pt>
                <c:pt idx="5">
                  <c:v>0</c:v>
                </c:pt>
                <c:pt idx="6">
                  <c:v>1500</c:v>
                </c:pt>
                <c:pt idx="7">
                  <c:v>3000</c:v>
                </c:pt>
                <c:pt idx="8">
                  <c:v>4500</c:v>
                </c:pt>
                <c:pt idx="9">
                  <c:v>6000</c:v>
                </c:pt>
                <c:pt idx="10">
                  <c:v>7500</c:v>
                </c:pt>
              </c:numCache>
            </c:numRef>
          </c:xVal>
          <c:yVal>
            <c:numRef>
              <c:f>'Generator Mode Map'!$K$29:$K$39</c:f>
              <c:numCache>
                <c:formatCode>0.0</c:formatCode>
                <c:ptCount val="11"/>
                <c:pt idx="0">
                  <c:v>4926.6135340201345</c:v>
                </c:pt>
                <c:pt idx="1">
                  <c:v>3352.3806881117862</c:v>
                </c:pt>
                <c:pt idx="2">
                  <c:v>2339.5237075564619</c:v>
                </c:pt>
                <c:pt idx="3">
                  <c:v>1772.2629037024556</c:v>
                </c:pt>
                <c:pt idx="4">
                  <c:v>1065.8235328634794</c:v>
                </c:pt>
                <c:pt idx="5">
                  <c:v>800</c:v>
                </c:pt>
                <c:pt idx="6">
                  <c:v>1065.8235328634794</c:v>
                </c:pt>
                <c:pt idx="7">
                  <c:v>1772.2629037024556</c:v>
                </c:pt>
                <c:pt idx="8">
                  <c:v>2339.5237075564619</c:v>
                </c:pt>
                <c:pt idx="9">
                  <c:v>3352.3806881117862</c:v>
                </c:pt>
                <c:pt idx="10">
                  <c:v>4926.6135340201345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A-40EE-9F91-E840B9A0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56704"/>
        <c:axId val="478750328"/>
      </c:scatterChart>
      <c:valAx>
        <c:axId val="5966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0328"/>
        <c:crosses val="autoZero"/>
        <c:crossBetween val="midCat"/>
      </c:valAx>
      <c:valAx>
        <c:axId val="4787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Map'!$K$42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Map'!$J$43:$J$51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Map'!$K$43:$K$51</c:f>
              <c:numCache>
                <c:formatCode>0.0</c:formatCode>
                <c:ptCount val="9"/>
                <c:pt idx="0">
                  <c:v>4368.4211389612792</c:v>
                </c:pt>
                <c:pt idx="1">
                  <c:v>2904.2358854152767</c:v>
                </c:pt>
                <c:pt idx="2">
                  <c:v>2143.0363657708372</c:v>
                </c:pt>
                <c:pt idx="3">
                  <c:v>1350.494088041899</c:v>
                </c:pt>
                <c:pt idx="4">
                  <c:v>1100</c:v>
                </c:pt>
                <c:pt idx="5">
                  <c:v>1350.494088041899</c:v>
                </c:pt>
                <c:pt idx="6">
                  <c:v>2143.0363657708372</c:v>
                </c:pt>
                <c:pt idx="7">
                  <c:v>2904.2358854152767</c:v>
                </c:pt>
                <c:pt idx="8">
                  <c:v>4368.4211389612792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0CB-A2AE-8FFECDF8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63544"/>
        <c:axId val="586465512"/>
      </c:scatterChart>
      <c:valAx>
        <c:axId val="5864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5512"/>
        <c:crosses val="autoZero"/>
        <c:crossBetween val="midCat"/>
      </c:valAx>
      <c:valAx>
        <c:axId val="586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Map'!$K$55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Map'!$J$56:$J$64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Map'!$K$56:$K$64</c:f>
              <c:numCache>
                <c:formatCode>0.0</c:formatCode>
                <c:ptCount val="9"/>
                <c:pt idx="0">
                  <c:v>5246.8902360689272</c:v>
                </c:pt>
                <c:pt idx="1">
                  <c:v>3653.9379882106728</c:v>
                </c:pt>
                <c:pt idx="2">
                  <c:v>2611.4268735956061</c:v>
                </c:pt>
                <c:pt idx="3">
                  <c:v>1707.8427023038998</c:v>
                </c:pt>
                <c:pt idx="4">
                  <c:v>1400</c:v>
                </c:pt>
                <c:pt idx="5">
                  <c:v>1707.8427023038998</c:v>
                </c:pt>
                <c:pt idx="6">
                  <c:v>2611.4268735956061</c:v>
                </c:pt>
                <c:pt idx="7">
                  <c:v>3653.9379882106728</c:v>
                </c:pt>
                <c:pt idx="8">
                  <c:v>5246.8902360689272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4FB4-B42F-53F4A41D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52952"/>
        <c:axId val="478744424"/>
      </c:scatterChart>
      <c:valAx>
        <c:axId val="4787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4424"/>
        <c:crosses val="autoZero"/>
        <c:crossBetween val="midCat"/>
      </c:valAx>
      <c:valAx>
        <c:axId val="4787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Map'!$K$67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Map'!$J$68:$J$76</c:f>
              <c:numCache>
                <c:formatCode>General</c:formatCode>
                <c:ptCount val="9"/>
                <c:pt idx="0">
                  <c:v>-6000</c:v>
                </c:pt>
                <c:pt idx="1">
                  <c:v>-4500</c:v>
                </c:pt>
                <c:pt idx="2">
                  <c:v>-3000</c:v>
                </c:pt>
                <c:pt idx="3">
                  <c:v>-1500</c:v>
                </c:pt>
                <c:pt idx="4">
                  <c:v>0</c:v>
                </c:pt>
                <c:pt idx="5">
                  <c:v>1500</c:v>
                </c:pt>
                <c:pt idx="6">
                  <c:v>3000</c:v>
                </c:pt>
                <c:pt idx="7">
                  <c:v>4500</c:v>
                </c:pt>
                <c:pt idx="8">
                  <c:v>6000</c:v>
                </c:pt>
              </c:numCache>
            </c:numRef>
          </c:xVal>
          <c:yVal>
            <c:numRef>
              <c:f>'Generator Mode Map'!$K$68:$K$76</c:f>
              <c:numCache>
                <c:formatCode>0.0</c:formatCode>
                <c:ptCount val="9"/>
                <c:pt idx="0">
                  <c:v>5954.8538667445546</c:v>
                </c:pt>
                <c:pt idx="1">
                  <c:v>4228.4914451537898</c:v>
                </c:pt>
                <c:pt idx="2">
                  <c:v>2940.4823988776702</c:v>
                </c:pt>
                <c:pt idx="3">
                  <c:v>2097.6093754018798</c:v>
                </c:pt>
                <c:pt idx="4">
                  <c:v>1700</c:v>
                </c:pt>
                <c:pt idx="5">
                  <c:v>2097.6093754018798</c:v>
                </c:pt>
                <c:pt idx="6">
                  <c:v>2940.4823988776702</c:v>
                </c:pt>
                <c:pt idx="7">
                  <c:v>4228.4914451537898</c:v>
                </c:pt>
                <c:pt idx="8">
                  <c:v>5954.8538667445546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E-49EF-9C75-9D0A2890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8584"/>
        <c:axId val="597819240"/>
      </c:scatterChart>
      <c:valAx>
        <c:axId val="59781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19240"/>
        <c:crosses val="autoZero"/>
        <c:crossBetween val="midCat"/>
      </c:valAx>
      <c:valAx>
        <c:axId val="597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'Generator Mode Map'!$K$79</c:f>
              <c:strCache>
                <c:ptCount val="1"/>
                <c:pt idx="0">
                  <c:v>Lost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'Generator Mode Map'!$J$80:$J$86</c:f>
              <c:numCache>
                <c:formatCode>General</c:formatCode>
                <c:ptCount val="7"/>
                <c:pt idx="0">
                  <c:v>-4500</c:v>
                </c:pt>
                <c:pt idx="1">
                  <c:v>-3000</c:v>
                </c:pt>
                <c:pt idx="2">
                  <c:v>-1500</c:v>
                </c:pt>
                <c:pt idx="3">
                  <c:v>0</c:v>
                </c:pt>
                <c:pt idx="4">
                  <c:v>1500</c:v>
                </c:pt>
                <c:pt idx="5">
                  <c:v>3000</c:v>
                </c:pt>
                <c:pt idx="6">
                  <c:v>4500</c:v>
                </c:pt>
              </c:numCache>
            </c:numRef>
          </c:xVal>
          <c:yVal>
            <c:numRef>
              <c:f>'Generator Mode Map'!$K$80:$K$86</c:f>
              <c:numCache>
                <c:formatCode>0.0</c:formatCode>
                <c:ptCount val="7"/>
                <c:pt idx="0">
                  <c:v>5169.1450995813748</c:v>
                </c:pt>
                <c:pt idx="1">
                  <c:v>3524.4720917032496</c:v>
                </c:pt>
                <c:pt idx="2">
                  <c:v>2449.8282899098499</c:v>
                </c:pt>
                <c:pt idx="3">
                  <c:v>1900</c:v>
                </c:pt>
                <c:pt idx="4">
                  <c:v>2449.8282899098499</c:v>
                </c:pt>
                <c:pt idx="5">
                  <c:v>3524.4720917032496</c:v>
                </c:pt>
                <c:pt idx="6">
                  <c:v>5169.1450995813748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3-4981-8776-E5DD974B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1152"/>
        <c:axId val="730692136"/>
      </c:scatterChart>
      <c:valAx>
        <c:axId val="7306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2136"/>
        <c:crosses val="autoZero"/>
        <c:crossBetween val="midCat"/>
      </c:valAx>
      <c:valAx>
        <c:axId val="730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7F102-F3A3-424B-8A1B-7FC699FFA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8E3A-E01C-44E6-94A9-780A17A03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99060</xdr:rowOff>
    </xdr:from>
    <xdr:to>
      <xdr:col>19</xdr:col>
      <xdr:colOff>228600</xdr:colOff>
      <xdr:row>11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6F4D4-36BA-457B-AEB5-F4051264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11</xdr:row>
      <xdr:rowOff>91440</xdr:rowOff>
    </xdr:from>
    <xdr:to>
      <xdr:col>19</xdr:col>
      <xdr:colOff>243840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06F61-C40E-4E3B-95DF-6ADEF7A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26</xdr:row>
      <xdr:rowOff>83820</xdr:rowOff>
    </xdr:from>
    <xdr:to>
      <xdr:col>19</xdr:col>
      <xdr:colOff>228600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70F29-748A-4114-9134-D0E0A25D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480060</xdr:colOff>
      <xdr:row>39</xdr:row>
      <xdr:rowOff>160020</xdr:rowOff>
    </xdr:from>
    <xdr:to>
      <xdr:col>19</xdr:col>
      <xdr:colOff>175260</xdr:colOff>
      <xdr:row>52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29B6A-AA90-4BC5-BE61-3E9B6E67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160020</xdr:colOff>
      <xdr:row>51</xdr:row>
      <xdr:rowOff>167640</xdr:rowOff>
    </xdr:from>
    <xdr:to>
      <xdr:col>19</xdr:col>
      <xdr:colOff>464820</xdr:colOff>
      <xdr:row>64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7E788-688E-44D2-87C6-93668804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327660</xdr:colOff>
      <xdr:row>64</xdr:row>
      <xdr:rowOff>175260</xdr:rowOff>
    </xdr:from>
    <xdr:to>
      <xdr:col>20</xdr:col>
      <xdr:colOff>22860</xdr:colOff>
      <xdr:row>76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D5993-C18B-40B6-ABB8-E32B05F3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76</xdr:row>
      <xdr:rowOff>0</xdr:rowOff>
    </xdr:from>
    <xdr:to>
      <xdr:col>19</xdr:col>
      <xdr:colOff>518160</xdr:colOff>
      <xdr:row>87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4296FE-8A45-4968-BF8D-3C7014A3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167640</xdr:colOff>
      <xdr:row>86</xdr:row>
      <xdr:rowOff>144780</xdr:rowOff>
    </xdr:from>
    <xdr:to>
      <xdr:col>19</xdr:col>
      <xdr:colOff>472440</xdr:colOff>
      <xdr:row>98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93C08B-6F7D-482D-90BA-95380AB2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160020</xdr:colOff>
      <xdr:row>98</xdr:row>
      <xdr:rowOff>22860</xdr:rowOff>
    </xdr:from>
    <xdr:to>
      <xdr:col>19</xdr:col>
      <xdr:colOff>464820</xdr:colOff>
      <xdr:row>106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BFA76-12A3-4925-AE01-FBB7E193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175260</xdr:colOff>
      <xdr:row>106</xdr:row>
      <xdr:rowOff>91440</xdr:rowOff>
    </xdr:from>
    <xdr:to>
      <xdr:col>19</xdr:col>
      <xdr:colOff>480060</xdr:colOff>
      <xdr:row>115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F9EB8D-8C45-47B9-B4B5-BEE83F2C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137160</xdr:colOff>
      <xdr:row>115</xdr:row>
      <xdr:rowOff>53340</xdr:rowOff>
    </xdr:from>
    <xdr:to>
      <xdr:col>19</xdr:col>
      <xdr:colOff>441960</xdr:colOff>
      <xdr:row>124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D6F73D-7835-43F4-AC31-3F63E29A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312420</xdr:colOff>
      <xdr:row>123</xdr:row>
      <xdr:rowOff>0</xdr:rowOff>
    </xdr:from>
    <xdr:to>
      <xdr:col>20</xdr:col>
      <xdr:colOff>7620</xdr:colOff>
      <xdr:row>138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E8671C-2670-4268-B02F-92194EAA1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144780</xdr:colOff>
      <xdr:row>139</xdr:row>
      <xdr:rowOff>175260</xdr:rowOff>
    </xdr:from>
    <xdr:to>
      <xdr:col>19</xdr:col>
      <xdr:colOff>449580</xdr:colOff>
      <xdr:row>154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7FDC6A-09DE-4E69-819C-533D4FC7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137</xdr:row>
      <xdr:rowOff>114299</xdr:rowOff>
    </xdr:from>
    <xdr:to>
      <xdr:col>22</xdr:col>
      <xdr:colOff>228599</xdr:colOff>
      <xdr:row>155</xdr:row>
      <xdr:rowOff>28574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07F3CB-D268-42D0-92B7-D9980D38F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157</xdr:row>
      <xdr:rowOff>38100</xdr:rowOff>
    </xdr:from>
    <xdr:to>
      <xdr:col>21</xdr:col>
      <xdr:colOff>266700</xdr:colOff>
      <xdr:row>171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233CFBD-A9A7-4F4F-AD25-AAB258B8B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0</xdr:row>
      <xdr:rowOff>152400</xdr:rowOff>
    </xdr:from>
    <xdr:to>
      <xdr:col>20</xdr:col>
      <xdr:colOff>209550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8EEF9-5DB0-4535-B402-B673D87E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66675</xdr:rowOff>
    </xdr:from>
    <xdr:to>
      <xdr:col>20</xdr:col>
      <xdr:colOff>495300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FC13-38EA-4B47-AC74-451766BD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36</xdr:row>
      <xdr:rowOff>85725</xdr:rowOff>
    </xdr:from>
    <xdr:to>
      <xdr:col>20</xdr:col>
      <xdr:colOff>314325</xdr:colOff>
      <xdr:row>50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F3403-BC32-42D4-8254-2093A597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104775</xdr:colOff>
      <xdr:row>57</xdr:row>
      <xdr:rowOff>76200</xdr:rowOff>
    </xdr:from>
    <xdr:to>
      <xdr:col>20</xdr:col>
      <xdr:colOff>180975</xdr:colOff>
      <xdr:row>71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CECD4E-39F1-433F-8578-38854802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76</xdr:row>
      <xdr:rowOff>152400</xdr:rowOff>
    </xdr:from>
    <xdr:to>
      <xdr:col>20</xdr:col>
      <xdr:colOff>9525</xdr:colOff>
      <xdr:row>91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D09DAC-DE33-4D50-BB6E-965688E3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95</xdr:row>
      <xdr:rowOff>171450</xdr:rowOff>
    </xdr:from>
    <xdr:to>
      <xdr:col>19</xdr:col>
      <xdr:colOff>561975</xdr:colOff>
      <xdr:row>110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7295B4-7851-4D38-93E5-4023A24A1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352425</xdr:colOff>
      <xdr:row>113</xdr:row>
      <xdr:rowOff>133350</xdr:rowOff>
    </xdr:from>
    <xdr:to>
      <xdr:col>19</xdr:col>
      <xdr:colOff>428625</xdr:colOff>
      <xdr:row>128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A1BA90-1010-4233-95F5-EC6505C9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27</xdr:row>
      <xdr:rowOff>11430</xdr:rowOff>
    </xdr:from>
    <xdr:to>
      <xdr:col>16</xdr:col>
      <xdr:colOff>182880</xdr:colOff>
      <xdr:row>42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2FB72-72E5-47BB-8E8C-A8B77A989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224790</xdr:colOff>
      <xdr:row>27</xdr:row>
      <xdr:rowOff>11430</xdr:rowOff>
    </xdr:from>
    <xdr:to>
      <xdr:col>23</xdr:col>
      <xdr:colOff>529590</xdr:colOff>
      <xdr:row>42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569CA-9443-4CDA-91B1-937F18BA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87"/>
  <sheetViews>
    <sheetView topLeftCell="D1" workbookViewId="0">
      <selection activeCell="N3" sqref="N3"/>
    </sheetView>
  </sheetViews>
  <sheetFormatPr defaultRowHeight="15" x14ac:dyDescent="0.25"/>
  <cols>
    <col min="1" max="1" width="17.7109375" customWidth="1"/>
    <col min="4" max="4" width="9.140625" style="3"/>
    <col min="6" max="6" width="14.7109375" customWidth="1"/>
    <col min="7" max="8" width="16.7109375" customWidth="1"/>
    <col min="10" max="10" width="11.7109375" customWidth="1"/>
    <col min="13" max="14" width="9.140625" style="3"/>
    <col min="29" max="29" width="18.28515625" customWidth="1"/>
    <col min="30" max="30" width="19.42578125" customWidth="1"/>
  </cols>
  <sheetData>
    <row r="1" spans="1:55" x14ac:dyDescent="0.25">
      <c r="A1" t="s">
        <v>0</v>
      </c>
      <c r="C1" t="s">
        <v>1</v>
      </c>
      <c r="D1" s="3" t="s">
        <v>59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58</v>
      </c>
      <c r="N1" s="3" t="s">
        <v>2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BA1" t="s">
        <v>60</v>
      </c>
      <c r="BC1" t="s">
        <v>61</v>
      </c>
    </row>
    <row r="2" spans="1:55" x14ac:dyDescent="0.25">
      <c r="A2" t="s">
        <v>44</v>
      </c>
      <c r="B2" t="s">
        <v>45</v>
      </c>
      <c r="C2" t="s">
        <v>46</v>
      </c>
      <c r="D2" s="3" t="s">
        <v>46</v>
      </c>
      <c r="E2" t="s">
        <v>47</v>
      </c>
      <c r="F2" t="s">
        <v>48</v>
      </c>
      <c r="G2" t="s">
        <v>48</v>
      </c>
      <c r="I2" t="s">
        <v>49</v>
      </c>
      <c r="J2" t="s">
        <v>50</v>
      </c>
      <c r="K2" t="s">
        <v>51</v>
      </c>
      <c r="L2" t="s">
        <v>51</v>
      </c>
      <c r="M2" s="3" t="s">
        <v>51</v>
      </c>
      <c r="N2" s="3" t="s">
        <v>47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53</v>
      </c>
      <c r="W2" t="s">
        <v>53</v>
      </c>
      <c r="X2" t="s">
        <v>54</v>
      </c>
      <c r="Y2" t="s">
        <v>55</v>
      </c>
      <c r="Z2" t="s">
        <v>56</v>
      </c>
      <c r="AA2" t="s">
        <v>56</v>
      </c>
      <c r="AB2" t="s">
        <v>46</v>
      </c>
      <c r="AC2" t="s">
        <v>49</v>
      </c>
      <c r="AD2" t="s">
        <v>49</v>
      </c>
      <c r="AE2" t="s">
        <v>49</v>
      </c>
      <c r="AG2" t="s">
        <v>46</v>
      </c>
      <c r="AH2" t="s">
        <v>46</v>
      </c>
      <c r="AI2" t="s">
        <v>49</v>
      </c>
      <c r="AJ2" t="s">
        <v>49</v>
      </c>
      <c r="AK2" t="s">
        <v>57</v>
      </c>
      <c r="AL2" t="s">
        <v>57</v>
      </c>
      <c r="AM2" t="s">
        <v>56</v>
      </c>
      <c r="AN2" t="s">
        <v>56</v>
      </c>
      <c r="AO2" t="s">
        <v>56</v>
      </c>
      <c r="AP2" t="s">
        <v>50</v>
      </c>
      <c r="AQ2" t="s">
        <v>50</v>
      </c>
      <c r="AR2" t="s">
        <v>50</v>
      </c>
      <c r="AS2" t="s">
        <v>50</v>
      </c>
      <c r="AT2" t="s">
        <v>49</v>
      </c>
      <c r="AU2" t="s">
        <v>49</v>
      </c>
      <c r="AV2" t="s">
        <v>49</v>
      </c>
      <c r="AW2" t="s">
        <v>49</v>
      </c>
      <c r="AX2" t="s">
        <v>48</v>
      </c>
    </row>
    <row r="3" spans="1:55" x14ac:dyDescent="0.25">
      <c r="A3" s="1">
        <v>42739</v>
      </c>
      <c r="B3" s="2">
        <v>0.58552083333333338</v>
      </c>
      <c r="C3">
        <v>-20.51</v>
      </c>
      <c r="D3" s="3">
        <f>(C3^2)^0.5</f>
        <v>20.51</v>
      </c>
      <c r="E3">
        <v>-89.81</v>
      </c>
      <c r="F3">
        <v>625</v>
      </c>
      <c r="G3">
        <v>1547</v>
      </c>
      <c r="I3">
        <v>11.2</v>
      </c>
      <c r="J3">
        <v>639.4</v>
      </c>
      <c r="K3">
        <v>3.7</v>
      </c>
      <c r="L3">
        <v>-3.3</v>
      </c>
      <c r="M3" s="4">
        <f t="shared" ref="M3:M34" si="0">C3*AX3*2*PI()/60000</f>
        <v>3.2206293651675812</v>
      </c>
      <c r="N3" s="5">
        <f>IF(I3&gt;0,M3/K3,K3/M3)</f>
        <v>0.87044036896421106</v>
      </c>
      <c r="O3">
        <v>29.3</v>
      </c>
      <c r="P3">
        <v>29.5</v>
      </c>
      <c r="Q3">
        <v>30</v>
      </c>
      <c r="R3">
        <v>29.5</v>
      </c>
      <c r="S3">
        <v>28.6</v>
      </c>
      <c r="T3">
        <v>17</v>
      </c>
      <c r="U3">
        <v>17.100000000000001</v>
      </c>
      <c r="V3">
        <v>1.5</v>
      </c>
      <c r="W3">
        <v>0.55000000000000004</v>
      </c>
      <c r="X3">
        <v>12.58</v>
      </c>
      <c r="Y3">
        <v>-175</v>
      </c>
      <c r="Z3">
        <v>29.5</v>
      </c>
      <c r="AA3">
        <v>29.3</v>
      </c>
      <c r="AB3">
        <v>-20.51</v>
      </c>
      <c r="AC3">
        <v>-32.799999999999997</v>
      </c>
      <c r="AD3">
        <v>-15.9</v>
      </c>
      <c r="AE3">
        <v>0</v>
      </c>
      <c r="AF3">
        <v>0.40799999999999997</v>
      </c>
      <c r="AG3">
        <v>-22.18</v>
      </c>
      <c r="AH3">
        <v>19.7</v>
      </c>
      <c r="AI3">
        <v>-32.81</v>
      </c>
      <c r="AJ3">
        <v>-15.67</v>
      </c>
      <c r="AK3">
        <v>-1.1499999999999999</v>
      </c>
      <c r="AL3">
        <v>7.0000000000000007E-2</v>
      </c>
      <c r="AM3">
        <v>30.81</v>
      </c>
      <c r="AN3">
        <v>30.8</v>
      </c>
      <c r="AO3">
        <v>32</v>
      </c>
      <c r="AP3">
        <v>-75.319999999999993</v>
      </c>
      <c r="AQ3">
        <v>-23.11</v>
      </c>
      <c r="AR3">
        <v>78.760000000000005</v>
      </c>
      <c r="AS3">
        <v>329.85</v>
      </c>
      <c r="AT3">
        <v>11.22</v>
      </c>
      <c r="AU3">
        <v>5.31</v>
      </c>
      <c r="AV3">
        <v>-7.76</v>
      </c>
      <c r="AW3">
        <v>2.12</v>
      </c>
      <c r="AX3">
        <v>-1499.5</v>
      </c>
      <c r="BA3">
        <f xml:space="preserve"> SQRT(POWER(AC3,2)+POWER(AD3,2))/SQRT(2)</f>
        <v>25.774502905002841</v>
      </c>
      <c r="BC3">
        <f xml:space="preserve"> SQRT(POWER(AI3,2)+POWER(AJ3,2))/SQRT(2)</f>
        <v>25.710357834927152</v>
      </c>
    </row>
    <row r="4" spans="1:55" x14ac:dyDescent="0.25">
      <c r="A4" s="1">
        <v>42739</v>
      </c>
      <c r="B4" s="2">
        <v>0.58575231481481482</v>
      </c>
      <c r="C4">
        <v>-40.96</v>
      </c>
      <c r="D4" s="3">
        <f t="shared" ref="D4:D67" si="1">(C4^2)^0.5</f>
        <v>40.96</v>
      </c>
      <c r="E4">
        <v>-93.81</v>
      </c>
      <c r="F4">
        <v>625</v>
      </c>
      <c r="G4">
        <v>1543</v>
      </c>
      <c r="I4">
        <v>21.3</v>
      </c>
      <c r="J4">
        <v>640.5</v>
      </c>
      <c r="K4">
        <v>7.1</v>
      </c>
      <c r="L4">
        <v>-6.6</v>
      </c>
      <c r="M4" s="4">
        <f t="shared" si="0"/>
        <v>6.4262609764464349</v>
      </c>
      <c r="N4" s="5">
        <f t="shared" ref="N4:N67" si="2">IF(I4&gt;0,M4/K4,K4/M4)</f>
        <v>0.90510717978118804</v>
      </c>
      <c r="O4">
        <v>29.33</v>
      </c>
      <c r="P4">
        <v>29.5</v>
      </c>
      <c r="Q4">
        <v>30</v>
      </c>
      <c r="R4">
        <v>29.2</v>
      </c>
      <c r="S4">
        <v>28.3</v>
      </c>
      <c r="T4">
        <v>17</v>
      </c>
      <c r="U4">
        <v>17.2</v>
      </c>
      <c r="V4">
        <v>1.5</v>
      </c>
      <c r="W4">
        <v>0.55000000000000004</v>
      </c>
      <c r="X4">
        <v>12.57</v>
      </c>
      <c r="Y4">
        <v>-149</v>
      </c>
      <c r="Z4">
        <v>29.5</v>
      </c>
      <c r="AA4">
        <v>29.33</v>
      </c>
      <c r="AB4">
        <v>-40.96</v>
      </c>
      <c r="AC4">
        <v>-59.3</v>
      </c>
      <c r="AD4">
        <v>-30.6</v>
      </c>
      <c r="AE4">
        <v>0</v>
      </c>
      <c r="AF4">
        <v>0.42399999999999999</v>
      </c>
      <c r="AG4">
        <v>-41.62</v>
      </c>
      <c r="AH4">
        <v>39.799999999999997</v>
      </c>
      <c r="AI4">
        <v>-58.44</v>
      </c>
      <c r="AJ4">
        <v>-30.12</v>
      </c>
      <c r="AK4">
        <v>-1.1499999999999999</v>
      </c>
      <c r="AL4">
        <v>7.0000000000000007E-2</v>
      </c>
      <c r="AM4">
        <v>30.95</v>
      </c>
      <c r="AN4">
        <v>30.9</v>
      </c>
      <c r="AO4">
        <v>32.4</v>
      </c>
      <c r="AP4">
        <v>-73.290000000000006</v>
      </c>
      <c r="AQ4">
        <v>-35.96</v>
      </c>
      <c r="AR4">
        <v>81.61</v>
      </c>
      <c r="AS4">
        <v>329.97</v>
      </c>
      <c r="AT4">
        <v>21.53</v>
      </c>
      <c r="AU4">
        <v>6.46</v>
      </c>
      <c r="AV4">
        <v>-2.88</v>
      </c>
      <c r="AW4">
        <v>-4.0599999999999996</v>
      </c>
      <c r="AX4">
        <v>-1498.2</v>
      </c>
      <c r="BA4">
        <f xml:space="preserve"> SQRT(POWER(AC4,2)+POWER(AD4,2))/SQRT(2)</f>
        <v>47.185008212354909</v>
      </c>
      <c r="BC4">
        <f t="shared" ref="BC4:BC67" si="3" xml:space="preserve"> SQRT(POWER(AI4,2)+POWER(AJ4,2))/SQRT(2)</f>
        <v>46.488966432907496</v>
      </c>
    </row>
    <row r="5" spans="1:55" x14ac:dyDescent="0.25">
      <c r="A5" s="1">
        <v>42739</v>
      </c>
      <c r="B5" s="2">
        <v>0.5859375</v>
      </c>
      <c r="C5">
        <v>-59.58</v>
      </c>
      <c r="D5" s="3">
        <f t="shared" si="1"/>
        <v>59.58</v>
      </c>
      <c r="E5">
        <v>-96.39</v>
      </c>
      <c r="F5">
        <v>625</v>
      </c>
      <c r="G5">
        <v>1565</v>
      </c>
      <c r="I5">
        <v>30.6</v>
      </c>
      <c r="J5">
        <v>640.70000000000005</v>
      </c>
      <c r="K5">
        <v>10.1</v>
      </c>
      <c r="L5">
        <v>-9.8000000000000007</v>
      </c>
      <c r="M5" s="4">
        <f t="shared" si="0"/>
        <v>9.3438304278199205</v>
      </c>
      <c r="N5" s="5">
        <f t="shared" si="2"/>
        <v>0.92513172552672485</v>
      </c>
      <c r="O5">
        <v>29.34</v>
      </c>
      <c r="P5">
        <v>29.5</v>
      </c>
      <c r="Q5">
        <v>30</v>
      </c>
      <c r="R5">
        <v>29.1</v>
      </c>
      <c r="S5">
        <v>28.1</v>
      </c>
      <c r="T5">
        <v>17</v>
      </c>
      <c r="U5">
        <v>17.3</v>
      </c>
      <c r="V5">
        <v>1.5</v>
      </c>
      <c r="W5">
        <v>0.55000000000000004</v>
      </c>
      <c r="X5">
        <v>12.57</v>
      </c>
      <c r="Y5">
        <v>-139</v>
      </c>
      <c r="Z5">
        <v>29.5</v>
      </c>
      <c r="AA5">
        <v>29.34</v>
      </c>
      <c r="AB5">
        <v>-59.58</v>
      </c>
      <c r="AC5">
        <v>-82.5</v>
      </c>
      <c r="AD5">
        <v>-41.2</v>
      </c>
      <c r="AE5">
        <v>0</v>
      </c>
      <c r="AF5">
        <v>0.44400000000000001</v>
      </c>
      <c r="AG5">
        <v>-60.47</v>
      </c>
      <c r="AH5">
        <v>58.4</v>
      </c>
      <c r="AI5">
        <v>-81.23</v>
      </c>
      <c r="AJ5">
        <v>-41.7</v>
      </c>
      <c r="AK5">
        <v>-1.1499999999999999</v>
      </c>
      <c r="AL5">
        <v>7.0000000000000007E-2</v>
      </c>
      <c r="AM5">
        <v>31.37</v>
      </c>
      <c r="AN5">
        <v>31.4</v>
      </c>
      <c r="AO5">
        <v>33.299999999999997</v>
      </c>
      <c r="AP5">
        <v>-72.23</v>
      </c>
      <c r="AQ5">
        <v>-45.72</v>
      </c>
      <c r="AR5">
        <v>85.47</v>
      </c>
      <c r="AS5">
        <v>330.21</v>
      </c>
      <c r="AT5">
        <v>30.97</v>
      </c>
      <c r="AU5">
        <v>-2.19</v>
      </c>
      <c r="AV5">
        <v>5.49</v>
      </c>
      <c r="AW5">
        <v>-3.2</v>
      </c>
      <c r="AX5">
        <v>-1497.6</v>
      </c>
      <c r="BA5">
        <f t="shared" ref="BA5:BA68" si="4" xml:space="preserve"> SQRT(POWER(AC5,2)+POWER(AD5,2))/SQRT(2)</f>
        <v>65.206173020658099</v>
      </c>
      <c r="BC5">
        <f t="shared" si="3"/>
        <v>64.564707464682286</v>
      </c>
    </row>
    <row r="6" spans="1:55" x14ac:dyDescent="0.25">
      <c r="A6" s="1">
        <v>42739</v>
      </c>
      <c r="B6" s="2">
        <v>0.58625000000000005</v>
      </c>
      <c r="C6">
        <v>-81.430000000000007</v>
      </c>
      <c r="D6" s="3">
        <f t="shared" si="1"/>
        <v>81.430000000000007</v>
      </c>
      <c r="E6">
        <v>-99.11</v>
      </c>
      <c r="F6">
        <v>625</v>
      </c>
      <c r="G6">
        <v>1592</v>
      </c>
      <c r="I6">
        <v>41.7</v>
      </c>
      <c r="J6">
        <v>642</v>
      </c>
      <c r="K6">
        <v>13.7</v>
      </c>
      <c r="L6">
        <v>-13.6</v>
      </c>
      <c r="M6" s="4">
        <f t="shared" si="0"/>
        <v>12.7944054209546</v>
      </c>
      <c r="N6" s="5">
        <f t="shared" si="2"/>
        <v>0.933898205909095</v>
      </c>
      <c r="O6">
        <v>29.38</v>
      </c>
      <c r="P6">
        <v>29.51</v>
      </c>
      <c r="Q6">
        <v>30</v>
      </c>
      <c r="R6">
        <v>28.9</v>
      </c>
      <c r="S6">
        <v>28</v>
      </c>
      <c r="T6">
        <v>17</v>
      </c>
      <c r="U6">
        <v>17.399999999999999</v>
      </c>
      <c r="V6">
        <v>1.5</v>
      </c>
      <c r="W6">
        <v>0.55000000000000004</v>
      </c>
      <c r="X6">
        <v>12.57</v>
      </c>
      <c r="Y6">
        <v>-114</v>
      </c>
      <c r="Z6">
        <v>29.51</v>
      </c>
      <c r="AA6">
        <v>29.38</v>
      </c>
      <c r="AB6">
        <v>-81.430000000000007</v>
      </c>
      <c r="AC6">
        <v>-108</v>
      </c>
      <c r="AD6">
        <v>-54.9</v>
      </c>
      <c r="AE6">
        <v>0</v>
      </c>
      <c r="AF6">
        <v>0.46600000000000003</v>
      </c>
      <c r="AG6">
        <v>-84.85</v>
      </c>
      <c r="AH6">
        <v>80.099999999999994</v>
      </c>
      <c r="AI6">
        <v>-109.25</v>
      </c>
      <c r="AJ6">
        <v>-54.68</v>
      </c>
      <c r="AK6">
        <v>-1.1499999999999999</v>
      </c>
      <c r="AL6">
        <v>7.0000000000000007E-2</v>
      </c>
      <c r="AM6">
        <v>32.47</v>
      </c>
      <c r="AN6">
        <v>32.5</v>
      </c>
      <c r="AO6">
        <v>35.200000000000003</v>
      </c>
      <c r="AP6">
        <v>-70.319999999999993</v>
      </c>
      <c r="AQ6">
        <v>-55.56</v>
      </c>
      <c r="AR6">
        <v>89.59</v>
      </c>
      <c r="AS6">
        <v>329.86</v>
      </c>
      <c r="AT6">
        <v>42.54</v>
      </c>
      <c r="AU6">
        <v>-13.61</v>
      </c>
      <c r="AV6">
        <v>13.96</v>
      </c>
      <c r="AW6">
        <v>-0.49</v>
      </c>
      <c r="AX6">
        <v>-1500.4</v>
      </c>
      <c r="BA6">
        <f t="shared" si="4"/>
        <v>85.667992856142021</v>
      </c>
      <c r="BC6">
        <f t="shared" si="3"/>
        <v>86.387108123839852</v>
      </c>
    </row>
    <row r="7" spans="1:55" x14ac:dyDescent="0.25">
      <c r="A7" s="1">
        <v>42739</v>
      </c>
      <c r="B7" s="2">
        <v>0.58635416666666662</v>
      </c>
      <c r="C7">
        <v>-101.05</v>
      </c>
      <c r="D7" s="3">
        <f t="shared" si="1"/>
        <v>101.05</v>
      </c>
      <c r="E7">
        <v>-96.31</v>
      </c>
      <c r="F7">
        <v>625</v>
      </c>
      <c r="G7">
        <v>1543</v>
      </c>
      <c r="I7">
        <v>51.6</v>
      </c>
      <c r="J7">
        <v>640.9</v>
      </c>
      <c r="K7">
        <v>17</v>
      </c>
      <c r="L7">
        <v>-16.3</v>
      </c>
      <c r="M7" s="4">
        <f t="shared" si="0"/>
        <v>15.880304234140816</v>
      </c>
      <c r="N7" s="5">
        <f t="shared" si="2"/>
        <v>0.93413554318475389</v>
      </c>
      <c r="O7">
        <v>29.4</v>
      </c>
      <c r="P7">
        <v>29.51</v>
      </c>
      <c r="Q7">
        <v>30</v>
      </c>
      <c r="R7">
        <v>29</v>
      </c>
      <c r="S7">
        <v>28</v>
      </c>
      <c r="T7">
        <v>17</v>
      </c>
      <c r="U7">
        <v>17.5</v>
      </c>
      <c r="V7">
        <v>1.5</v>
      </c>
      <c r="W7">
        <v>0.55000000000000004</v>
      </c>
      <c r="X7">
        <v>12.6</v>
      </c>
      <c r="Y7">
        <v>-93</v>
      </c>
      <c r="Z7">
        <v>29.51</v>
      </c>
      <c r="AA7">
        <v>29.4</v>
      </c>
      <c r="AB7">
        <v>-101.05</v>
      </c>
      <c r="AC7">
        <v>-130.69999999999999</v>
      </c>
      <c r="AD7">
        <v>-65.599999999999994</v>
      </c>
      <c r="AE7">
        <v>0</v>
      </c>
      <c r="AF7">
        <v>0.48499999999999999</v>
      </c>
      <c r="AG7">
        <v>-105.62</v>
      </c>
      <c r="AH7">
        <v>99.9</v>
      </c>
      <c r="AI7">
        <v>-131.25</v>
      </c>
      <c r="AJ7">
        <v>-66.48</v>
      </c>
      <c r="AK7">
        <v>-1.1499999999999999</v>
      </c>
      <c r="AL7">
        <v>7.0000000000000007E-2</v>
      </c>
      <c r="AM7">
        <v>33.049999999999997</v>
      </c>
      <c r="AN7">
        <v>33</v>
      </c>
      <c r="AO7">
        <v>36.299999999999997</v>
      </c>
      <c r="AP7">
        <v>-69.19</v>
      </c>
      <c r="AQ7">
        <v>-62.68</v>
      </c>
      <c r="AR7">
        <v>93.33</v>
      </c>
      <c r="AS7">
        <v>329.26</v>
      </c>
      <c r="AT7">
        <v>52.92</v>
      </c>
      <c r="AU7">
        <v>-13.59</v>
      </c>
      <c r="AV7">
        <v>-11.24</v>
      </c>
      <c r="AW7">
        <v>24.15</v>
      </c>
      <c r="AX7">
        <v>-1500.7</v>
      </c>
      <c r="BA7">
        <f t="shared" si="4"/>
        <v>103.4066003696089</v>
      </c>
      <c r="BC7">
        <f t="shared" si="3"/>
        <v>104.03401583136161</v>
      </c>
    </row>
    <row r="8" spans="1:55" x14ac:dyDescent="0.25">
      <c r="A8" s="1">
        <v>42739</v>
      </c>
      <c r="B8" s="2">
        <v>0.58658564814814818</v>
      </c>
      <c r="C8">
        <v>-119.79</v>
      </c>
      <c r="D8" s="3">
        <f t="shared" si="1"/>
        <v>119.79</v>
      </c>
      <c r="E8">
        <v>-96.5</v>
      </c>
      <c r="F8">
        <v>625</v>
      </c>
      <c r="G8">
        <v>1550</v>
      </c>
      <c r="I8">
        <v>61.1</v>
      </c>
      <c r="J8">
        <v>642</v>
      </c>
      <c r="K8">
        <v>20.2</v>
      </c>
      <c r="L8">
        <v>-19.5</v>
      </c>
      <c r="M8" s="4">
        <f t="shared" si="0"/>
        <v>18.791480439744497</v>
      </c>
      <c r="N8" s="5">
        <f t="shared" si="2"/>
        <v>0.9302713088982425</v>
      </c>
      <c r="O8">
        <v>29.45</v>
      </c>
      <c r="P8">
        <v>29.51</v>
      </c>
      <c r="Q8">
        <v>30</v>
      </c>
      <c r="R8">
        <v>29.1</v>
      </c>
      <c r="S8">
        <v>28.1</v>
      </c>
      <c r="T8">
        <v>17.100000000000001</v>
      </c>
      <c r="U8">
        <v>17.600000000000001</v>
      </c>
      <c r="V8">
        <v>1.5</v>
      </c>
      <c r="W8">
        <v>0.55000000000000004</v>
      </c>
      <c r="X8">
        <v>12.59</v>
      </c>
      <c r="Y8">
        <v>-55</v>
      </c>
      <c r="Z8">
        <v>29.51</v>
      </c>
      <c r="AA8">
        <v>29.45</v>
      </c>
      <c r="AB8">
        <v>-119.79</v>
      </c>
      <c r="AC8">
        <v>-151.9</v>
      </c>
      <c r="AD8">
        <v>-76.7</v>
      </c>
      <c r="AE8">
        <v>0</v>
      </c>
      <c r="AF8">
        <v>0.503</v>
      </c>
      <c r="AG8">
        <v>-125.81</v>
      </c>
      <c r="AH8">
        <v>117.9</v>
      </c>
      <c r="AI8">
        <v>-151.84</v>
      </c>
      <c r="AJ8">
        <v>-75.05</v>
      </c>
      <c r="AK8">
        <v>-1.1499999999999999</v>
      </c>
      <c r="AL8">
        <v>7.0000000000000007E-2</v>
      </c>
      <c r="AM8">
        <v>34.69</v>
      </c>
      <c r="AN8">
        <v>34.700000000000003</v>
      </c>
      <c r="AO8">
        <v>39.200000000000003</v>
      </c>
      <c r="AP8">
        <v>-68.06</v>
      </c>
      <c r="AQ8">
        <v>-68.72</v>
      </c>
      <c r="AR8">
        <v>96.69</v>
      </c>
      <c r="AS8">
        <v>329.84</v>
      </c>
      <c r="AT8">
        <v>62.4</v>
      </c>
      <c r="AU8">
        <v>-12.02</v>
      </c>
      <c r="AV8">
        <v>25.16</v>
      </c>
      <c r="AW8">
        <v>-13.36</v>
      </c>
      <c r="AX8">
        <v>-1498</v>
      </c>
      <c r="BA8">
        <f t="shared" si="4"/>
        <v>120.32559993617318</v>
      </c>
      <c r="BC8">
        <f t="shared" si="3"/>
        <v>119.76620579278614</v>
      </c>
    </row>
    <row r="9" spans="1:55" x14ac:dyDescent="0.25">
      <c r="A9" s="1">
        <v>42739</v>
      </c>
      <c r="B9" s="2">
        <v>0.58677083333333335</v>
      </c>
      <c r="C9">
        <v>-140.46</v>
      </c>
      <c r="D9" s="3">
        <f t="shared" si="1"/>
        <v>140.46</v>
      </c>
      <c r="E9">
        <v>-98.42</v>
      </c>
      <c r="F9">
        <v>625</v>
      </c>
      <c r="G9">
        <v>1583</v>
      </c>
      <c r="I9">
        <v>71.8</v>
      </c>
      <c r="J9">
        <v>642</v>
      </c>
      <c r="K9">
        <v>23.7</v>
      </c>
      <c r="L9">
        <v>-23.3</v>
      </c>
      <c r="M9" s="4">
        <f t="shared" si="0"/>
        <v>22.061934312480709</v>
      </c>
      <c r="N9" s="5">
        <f t="shared" si="2"/>
        <v>0.93088330432408062</v>
      </c>
      <c r="O9">
        <v>29.5</v>
      </c>
      <c r="P9">
        <v>29.53</v>
      </c>
      <c r="Q9">
        <v>30</v>
      </c>
      <c r="R9">
        <v>29.3</v>
      </c>
      <c r="S9">
        <v>28.2</v>
      </c>
      <c r="T9">
        <v>17.100000000000001</v>
      </c>
      <c r="U9">
        <v>17.600000000000001</v>
      </c>
      <c r="V9">
        <v>1.5</v>
      </c>
      <c r="W9">
        <v>0.55000000000000004</v>
      </c>
      <c r="X9">
        <v>12.58</v>
      </c>
      <c r="Y9">
        <v>-21</v>
      </c>
      <c r="Z9">
        <v>29.53</v>
      </c>
      <c r="AA9">
        <v>29.5</v>
      </c>
      <c r="AB9">
        <v>-140.46</v>
      </c>
      <c r="AC9">
        <v>-175.8</v>
      </c>
      <c r="AD9">
        <v>-88.6</v>
      </c>
      <c r="AE9">
        <v>0</v>
      </c>
      <c r="AF9">
        <v>0.52200000000000002</v>
      </c>
      <c r="AG9">
        <v>-151.74</v>
      </c>
      <c r="AH9">
        <v>138.6</v>
      </c>
      <c r="AI9">
        <v>-176.33</v>
      </c>
      <c r="AJ9">
        <v>-87.43</v>
      </c>
      <c r="AK9">
        <v>-1.1499999999999999</v>
      </c>
      <c r="AL9">
        <v>7.0000000000000007E-2</v>
      </c>
      <c r="AM9">
        <v>36.549999999999997</v>
      </c>
      <c r="AN9">
        <v>36.5</v>
      </c>
      <c r="AO9">
        <v>42.3</v>
      </c>
      <c r="AP9">
        <v>-66.37</v>
      </c>
      <c r="AQ9">
        <v>-74.91</v>
      </c>
      <c r="AR9">
        <v>100.06</v>
      </c>
      <c r="AS9">
        <v>329.75</v>
      </c>
      <c r="AT9">
        <v>73.72</v>
      </c>
      <c r="AU9">
        <v>-26.22</v>
      </c>
      <c r="AV9">
        <v>27.33</v>
      </c>
      <c r="AW9">
        <v>-1.54</v>
      </c>
      <c r="AX9">
        <v>-1499.9</v>
      </c>
      <c r="BA9">
        <f t="shared" si="4"/>
        <v>139.2041666043082</v>
      </c>
      <c r="BC9">
        <f t="shared" si="3"/>
        <v>139.16945390422424</v>
      </c>
    </row>
    <row r="10" spans="1:55" x14ac:dyDescent="0.25">
      <c r="A10" s="1">
        <v>42739</v>
      </c>
      <c r="B10" s="2">
        <v>0.58695601851851853</v>
      </c>
      <c r="C10">
        <v>-159.33000000000001</v>
      </c>
      <c r="D10" s="3">
        <f t="shared" si="1"/>
        <v>159.33000000000001</v>
      </c>
      <c r="E10">
        <v>-97.81</v>
      </c>
      <c r="F10">
        <v>625</v>
      </c>
      <c r="G10">
        <v>1576</v>
      </c>
      <c r="I10">
        <v>81.599999999999994</v>
      </c>
      <c r="J10">
        <v>642.29999999999995</v>
      </c>
      <c r="K10">
        <v>26.9</v>
      </c>
      <c r="L10">
        <v>-26.3</v>
      </c>
      <c r="M10" s="4">
        <f t="shared" si="0"/>
        <v>25.010812876239871</v>
      </c>
      <c r="N10" s="5">
        <f t="shared" si="2"/>
        <v>0.92976999539925176</v>
      </c>
      <c r="O10">
        <v>29.57</v>
      </c>
      <c r="P10">
        <v>29.54</v>
      </c>
      <c r="Q10">
        <v>30</v>
      </c>
      <c r="R10">
        <v>29.5</v>
      </c>
      <c r="S10">
        <v>28.3</v>
      </c>
      <c r="T10">
        <v>17.100000000000001</v>
      </c>
      <c r="U10">
        <v>17.7</v>
      </c>
      <c r="V10">
        <v>1.5</v>
      </c>
      <c r="W10">
        <v>0.55000000000000004</v>
      </c>
      <c r="X10">
        <v>12.57</v>
      </c>
      <c r="Y10">
        <v>22</v>
      </c>
      <c r="Z10">
        <v>29.54</v>
      </c>
      <c r="AA10">
        <v>29.57</v>
      </c>
      <c r="AB10">
        <v>-159.33000000000001</v>
      </c>
      <c r="AC10">
        <v>-197</v>
      </c>
      <c r="AD10">
        <v>-100.8</v>
      </c>
      <c r="AE10">
        <v>0</v>
      </c>
      <c r="AF10">
        <v>0.53500000000000003</v>
      </c>
      <c r="AG10">
        <v>-175.27</v>
      </c>
      <c r="AH10">
        <v>156.6</v>
      </c>
      <c r="AI10">
        <v>-197.28</v>
      </c>
      <c r="AJ10">
        <v>-100.43</v>
      </c>
      <c r="AK10">
        <v>-1.1499999999999999</v>
      </c>
      <c r="AL10">
        <v>7.0000000000000007E-2</v>
      </c>
      <c r="AM10">
        <v>38.93</v>
      </c>
      <c r="AN10">
        <v>38.9</v>
      </c>
      <c r="AO10">
        <v>45.9</v>
      </c>
      <c r="AP10">
        <v>-64.91</v>
      </c>
      <c r="AQ10">
        <v>-79.11</v>
      </c>
      <c r="AR10">
        <v>102.32</v>
      </c>
      <c r="AS10">
        <v>329.02</v>
      </c>
      <c r="AT10">
        <v>83.95</v>
      </c>
      <c r="AU10">
        <v>-0.09</v>
      </c>
      <c r="AV10">
        <v>7.59</v>
      </c>
      <c r="AW10">
        <v>-7.35</v>
      </c>
      <c r="AX10">
        <v>-1499</v>
      </c>
      <c r="BA10">
        <f t="shared" si="4"/>
        <v>156.47626018025863</v>
      </c>
      <c r="BC10">
        <f t="shared" si="3"/>
        <v>156.53367576978442</v>
      </c>
    </row>
    <row r="11" spans="1:55" x14ac:dyDescent="0.25">
      <c r="A11" s="1">
        <v>42739</v>
      </c>
      <c r="B11" s="2">
        <v>0.5880671296296297</v>
      </c>
      <c r="C11">
        <v>-179.89</v>
      </c>
      <c r="D11" s="3">
        <f t="shared" si="1"/>
        <v>179.89</v>
      </c>
      <c r="E11">
        <v>-98.16</v>
      </c>
      <c r="F11">
        <v>625</v>
      </c>
      <c r="G11">
        <v>1586</v>
      </c>
      <c r="I11">
        <v>92.4</v>
      </c>
      <c r="J11">
        <v>643.29999999999995</v>
      </c>
      <c r="K11">
        <v>30.5</v>
      </c>
      <c r="L11">
        <v>-29.9</v>
      </c>
      <c r="M11" s="4">
        <f t="shared" si="0"/>
        <v>28.48499536736994</v>
      </c>
      <c r="N11" s="5">
        <f t="shared" si="2"/>
        <v>0.93393427433999809</v>
      </c>
      <c r="O11">
        <v>29.64</v>
      </c>
      <c r="P11">
        <v>29.51</v>
      </c>
      <c r="Q11">
        <v>30</v>
      </c>
      <c r="R11">
        <v>30.2</v>
      </c>
      <c r="S11">
        <v>28.9</v>
      </c>
      <c r="T11">
        <v>17.2</v>
      </c>
      <c r="U11">
        <v>18.3</v>
      </c>
      <c r="V11">
        <v>1.5</v>
      </c>
      <c r="W11">
        <v>0.55000000000000004</v>
      </c>
      <c r="X11">
        <v>12.59</v>
      </c>
      <c r="Y11">
        <v>111</v>
      </c>
      <c r="Z11">
        <v>29.51</v>
      </c>
      <c r="AA11">
        <v>29.64</v>
      </c>
      <c r="AB11">
        <v>-179.89</v>
      </c>
      <c r="AC11">
        <v>-222.1</v>
      </c>
      <c r="AD11">
        <v>-111.9</v>
      </c>
      <c r="AE11">
        <v>0</v>
      </c>
      <c r="AF11">
        <v>0.54500000000000004</v>
      </c>
      <c r="AG11">
        <v>-207.74</v>
      </c>
      <c r="AH11">
        <v>176.9</v>
      </c>
      <c r="AI11">
        <v>-223.31</v>
      </c>
      <c r="AJ11">
        <v>-115.42</v>
      </c>
      <c r="AK11">
        <v>-1.1499999999999999</v>
      </c>
      <c r="AL11">
        <v>7.0000000000000007E-2</v>
      </c>
      <c r="AM11">
        <v>38.93</v>
      </c>
      <c r="AN11">
        <v>38.9</v>
      </c>
      <c r="AO11">
        <v>46.1</v>
      </c>
      <c r="AP11">
        <v>-62.9</v>
      </c>
      <c r="AQ11">
        <v>-83.54</v>
      </c>
      <c r="AR11">
        <v>104.56</v>
      </c>
      <c r="AS11">
        <v>330.06</v>
      </c>
      <c r="AT11">
        <v>96.7</v>
      </c>
      <c r="AU11">
        <v>34.18</v>
      </c>
      <c r="AV11">
        <v>-13.43</v>
      </c>
      <c r="AW11">
        <v>-20.25</v>
      </c>
      <c r="AX11">
        <v>-1512.1</v>
      </c>
      <c r="BA11">
        <f t="shared" si="4"/>
        <v>175.85508238319414</v>
      </c>
      <c r="BC11">
        <f t="shared" si="3"/>
        <v>177.74860407328097</v>
      </c>
    </row>
    <row r="12" spans="1:55" x14ac:dyDescent="0.25">
      <c r="A12" s="1">
        <v>42739</v>
      </c>
      <c r="B12" s="2">
        <v>0.58825231481481477</v>
      </c>
      <c r="C12">
        <v>-199.4</v>
      </c>
      <c r="D12" s="3">
        <f t="shared" si="1"/>
        <v>199.4</v>
      </c>
      <c r="E12">
        <v>-99.63</v>
      </c>
      <c r="F12">
        <v>625</v>
      </c>
      <c r="G12">
        <v>1610</v>
      </c>
      <c r="I12">
        <v>102.7</v>
      </c>
      <c r="J12">
        <v>643.29999999999995</v>
      </c>
      <c r="K12">
        <v>33.799999999999997</v>
      </c>
      <c r="L12">
        <v>-33.700000000000003</v>
      </c>
      <c r="M12" s="4">
        <f t="shared" si="0"/>
        <v>31.616102536599364</v>
      </c>
      <c r="N12" s="5">
        <f t="shared" si="2"/>
        <v>0.93538764901181559</v>
      </c>
      <c r="O12">
        <v>29.7</v>
      </c>
      <c r="P12">
        <v>29.52</v>
      </c>
      <c r="Q12">
        <v>30</v>
      </c>
      <c r="R12">
        <v>30.7</v>
      </c>
      <c r="S12">
        <v>29.3</v>
      </c>
      <c r="T12">
        <v>17.2</v>
      </c>
      <c r="U12">
        <v>18.399999999999999</v>
      </c>
      <c r="V12">
        <v>1.51</v>
      </c>
      <c r="W12">
        <v>0.55000000000000004</v>
      </c>
      <c r="X12">
        <v>12.59</v>
      </c>
      <c r="Y12">
        <v>153</v>
      </c>
      <c r="Z12">
        <v>29.52</v>
      </c>
      <c r="AA12">
        <v>29.7</v>
      </c>
      <c r="AB12">
        <v>-199.4</v>
      </c>
      <c r="AC12">
        <v>-245.7</v>
      </c>
      <c r="AD12">
        <v>-123.7</v>
      </c>
      <c r="AE12">
        <v>0</v>
      </c>
      <c r="AF12">
        <v>0.56200000000000006</v>
      </c>
      <c r="AG12">
        <v>-237.47</v>
      </c>
      <c r="AH12">
        <v>196.9</v>
      </c>
      <c r="AI12">
        <v>-246.89</v>
      </c>
      <c r="AJ12">
        <v>-129.01</v>
      </c>
      <c r="AK12">
        <v>-1.1499999999999999</v>
      </c>
      <c r="AL12">
        <v>7.0000000000000007E-2</v>
      </c>
      <c r="AM12">
        <v>42.44</v>
      </c>
      <c r="AN12">
        <v>42.4</v>
      </c>
      <c r="AO12">
        <v>51.8</v>
      </c>
      <c r="AP12">
        <v>-61.23</v>
      </c>
      <c r="AQ12">
        <v>-88.61</v>
      </c>
      <c r="AR12">
        <v>107.68</v>
      </c>
      <c r="AS12">
        <v>329.18</v>
      </c>
      <c r="AT12">
        <v>108.35</v>
      </c>
      <c r="AU12">
        <v>-25.25</v>
      </c>
      <c r="AV12">
        <v>-8.99</v>
      </c>
      <c r="AW12">
        <v>33.69</v>
      </c>
      <c r="AX12">
        <v>-1514.1</v>
      </c>
      <c r="BA12">
        <f t="shared" si="4"/>
        <v>194.51244176144618</v>
      </c>
      <c r="BC12">
        <f t="shared" si="3"/>
        <v>196.97493774589697</v>
      </c>
    </row>
    <row r="13" spans="1:55" x14ac:dyDescent="0.25">
      <c r="A13" s="1">
        <v>42739</v>
      </c>
      <c r="B13" s="2">
        <v>0.58843750000000006</v>
      </c>
      <c r="C13">
        <v>-219.43</v>
      </c>
      <c r="D13" s="3">
        <f t="shared" si="1"/>
        <v>219.43</v>
      </c>
      <c r="E13">
        <v>-97.14</v>
      </c>
      <c r="F13">
        <v>625</v>
      </c>
      <c r="G13">
        <v>1566</v>
      </c>
      <c r="I13">
        <v>113.5</v>
      </c>
      <c r="J13">
        <v>643.29999999999995</v>
      </c>
      <c r="K13">
        <v>37.1</v>
      </c>
      <c r="L13">
        <v>-36.1</v>
      </c>
      <c r="M13" s="4">
        <f t="shared" si="0"/>
        <v>34.401345696849283</v>
      </c>
      <c r="N13" s="5">
        <f t="shared" si="2"/>
        <v>0.92725999182882157</v>
      </c>
      <c r="O13">
        <v>29.78</v>
      </c>
      <c r="P13">
        <v>29.56</v>
      </c>
      <c r="Q13">
        <v>30</v>
      </c>
      <c r="R13">
        <v>31.2</v>
      </c>
      <c r="S13">
        <v>29.7</v>
      </c>
      <c r="T13">
        <v>17.2</v>
      </c>
      <c r="U13">
        <v>18.5</v>
      </c>
      <c r="V13">
        <v>1.5</v>
      </c>
      <c r="W13">
        <v>0.55000000000000004</v>
      </c>
      <c r="X13">
        <v>12.59</v>
      </c>
      <c r="Y13">
        <v>185</v>
      </c>
      <c r="Z13">
        <v>29.56</v>
      </c>
      <c r="AA13">
        <v>29.78</v>
      </c>
      <c r="AB13">
        <v>-219.43</v>
      </c>
      <c r="AC13">
        <v>-271</v>
      </c>
      <c r="AD13">
        <v>-135.1</v>
      </c>
      <c r="AE13">
        <v>0</v>
      </c>
      <c r="AF13">
        <v>0.56999999999999995</v>
      </c>
      <c r="AG13">
        <v>-249.84</v>
      </c>
      <c r="AH13">
        <v>217</v>
      </c>
      <c r="AI13">
        <v>-270.33</v>
      </c>
      <c r="AJ13">
        <v>-135.96</v>
      </c>
      <c r="AK13">
        <v>-1.1499999999999999</v>
      </c>
      <c r="AL13">
        <v>7.0000000000000007E-2</v>
      </c>
      <c r="AM13">
        <v>46.51</v>
      </c>
      <c r="AN13">
        <v>46.5</v>
      </c>
      <c r="AO13">
        <v>58.7</v>
      </c>
      <c r="AP13">
        <v>-60.46</v>
      </c>
      <c r="AQ13">
        <v>-90.63</v>
      </c>
      <c r="AR13">
        <v>108.92</v>
      </c>
      <c r="AS13">
        <v>329.01</v>
      </c>
      <c r="AT13">
        <v>116.32</v>
      </c>
      <c r="AU13">
        <v>5.99</v>
      </c>
      <c r="AV13">
        <v>17.28</v>
      </c>
      <c r="AW13">
        <v>-23.79</v>
      </c>
      <c r="AX13">
        <v>-1497.1</v>
      </c>
      <c r="BA13">
        <f t="shared" si="4"/>
        <v>214.11796982037728</v>
      </c>
      <c r="BC13">
        <f t="shared" si="3"/>
        <v>213.96662181284253</v>
      </c>
    </row>
    <row r="14" spans="1:55" x14ac:dyDescent="0.25">
      <c r="A14" s="1">
        <v>42739</v>
      </c>
      <c r="B14" s="2">
        <v>0.58854166666666663</v>
      </c>
      <c r="C14">
        <v>-240.24</v>
      </c>
      <c r="D14" s="3">
        <f t="shared" si="1"/>
        <v>240.24</v>
      </c>
      <c r="E14">
        <v>-96.66</v>
      </c>
      <c r="F14">
        <v>625</v>
      </c>
      <c r="G14">
        <v>1566</v>
      </c>
      <c r="I14">
        <v>124.9</v>
      </c>
      <c r="J14">
        <v>643.9</v>
      </c>
      <c r="K14">
        <v>40.799999999999997</v>
      </c>
      <c r="L14">
        <v>-39.5</v>
      </c>
      <c r="M14" s="4">
        <f t="shared" si="0"/>
        <v>37.646242608628796</v>
      </c>
      <c r="N14" s="5">
        <f t="shared" si="2"/>
        <v>0.92270202472129415</v>
      </c>
      <c r="O14">
        <v>29.83</v>
      </c>
      <c r="P14">
        <v>29.57</v>
      </c>
      <c r="Q14">
        <v>30</v>
      </c>
      <c r="R14">
        <v>31.5</v>
      </c>
      <c r="S14">
        <v>29.8</v>
      </c>
      <c r="T14">
        <v>17.3</v>
      </c>
      <c r="U14">
        <v>18.600000000000001</v>
      </c>
      <c r="V14">
        <v>1.51</v>
      </c>
      <c r="W14">
        <v>0.55000000000000004</v>
      </c>
      <c r="X14">
        <v>12.59</v>
      </c>
      <c r="Y14">
        <v>226</v>
      </c>
      <c r="Z14">
        <v>29.57</v>
      </c>
      <c r="AA14">
        <v>29.83</v>
      </c>
      <c r="AB14">
        <v>-240.24</v>
      </c>
      <c r="AC14">
        <v>-297.2</v>
      </c>
      <c r="AD14">
        <v>-148.69999999999999</v>
      </c>
      <c r="AE14">
        <v>0</v>
      </c>
      <c r="AF14">
        <v>0.58599999999999997</v>
      </c>
      <c r="AG14">
        <v>-250</v>
      </c>
      <c r="AH14">
        <v>237</v>
      </c>
      <c r="AI14">
        <v>-295.27999999999997</v>
      </c>
      <c r="AJ14">
        <v>-149.38999999999999</v>
      </c>
      <c r="AK14">
        <v>-1.1499999999999999</v>
      </c>
      <c r="AL14">
        <v>7.0000000000000007E-2</v>
      </c>
      <c r="AM14">
        <v>48.74</v>
      </c>
      <c r="AN14">
        <v>48.7</v>
      </c>
      <c r="AO14">
        <v>62.5</v>
      </c>
      <c r="AP14">
        <v>-58.86</v>
      </c>
      <c r="AQ14">
        <v>-95.05</v>
      </c>
      <c r="AR14">
        <v>111.77</v>
      </c>
      <c r="AS14">
        <v>327.98</v>
      </c>
      <c r="AT14">
        <v>128.03</v>
      </c>
      <c r="AU14">
        <v>-58.1</v>
      </c>
      <c r="AV14">
        <v>24.01</v>
      </c>
      <c r="AW14">
        <v>33.56</v>
      </c>
      <c r="AX14">
        <v>-1496.4</v>
      </c>
      <c r="BA14">
        <f t="shared" si="4"/>
        <v>234.98886143815409</v>
      </c>
      <c r="BC14">
        <f t="shared" si="3"/>
        <v>233.99535305214926</v>
      </c>
    </row>
    <row r="15" spans="1:55" x14ac:dyDescent="0.25">
      <c r="A15" s="1">
        <v>42739</v>
      </c>
      <c r="B15" s="2">
        <v>0.58865740740740746</v>
      </c>
      <c r="C15">
        <v>-260.99</v>
      </c>
      <c r="D15" s="3">
        <f t="shared" si="1"/>
        <v>260.99</v>
      </c>
      <c r="E15">
        <v>-95.44</v>
      </c>
      <c r="F15">
        <v>625</v>
      </c>
      <c r="G15">
        <v>1568</v>
      </c>
      <c r="I15">
        <v>136.4</v>
      </c>
      <c r="J15">
        <v>644.29999999999995</v>
      </c>
      <c r="K15">
        <v>45</v>
      </c>
      <c r="L15">
        <v>-42.9</v>
      </c>
      <c r="M15" s="4">
        <f t="shared" si="0"/>
        <v>40.916953987242835</v>
      </c>
      <c r="N15" s="5">
        <f t="shared" si="2"/>
        <v>0.9092656441609519</v>
      </c>
      <c r="O15">
        <v>29.91</v>
      </c>
      <c r="P15">
        <v>29.59</v>
      </c>
      <c r="Q15">
        <v>30.1</v>
      </c>
      <c r="R15">
        <v>31.8</v>
      </c>
      <c r="S15">
        <v>30</v>
      </c>
      <c r="T15">
        <v>17.3</v>
      </c>
      <c r="U15">
        <v>18.600000000000001</v>
      </c>
      <c r="V15">
        <v>1.51</v>
      </c>
      <c r="W15">
        <v>0.55000000000000004</v>
      </c>
      <c r="X15">
        <v>12.58</v>
      </c>
      <c r="Y15">
        <v>273</v>
      </c>
      <c r="Z15">
        <v>29.59</v>
      </c>
      <c r="AA15">
        <v>29.91</v>
      </c>
      <c r="AB15">
        <v>-260.99</v>
      </c>
      <c r="AC15">
        <v>-323.89999999999998</v>
      </c>
      <c r="AD15">
        <v>-162.80000000000001</v>
      </c>
      <c r="AE15">
        <v>0</v>
      </c>
      <c r="AF15">
        <v>0.59799999999999998</v>
      </c>
      <c r="AG15">
        <v>-250</v>
      </c>
      <c r="AH15">
        <v>256.89999999999998</v>
      </c>
      <c r="AI15">
        <v>-325.08999999999997</v>
      </c>
      <c r="AJ15">
        <v>-160.04</v>
      </c>
      <c r="AK15">
        <v>-1.1499999999999999</v>
      </c>
      <c r="AL15">
        <v>7.0000000000000007E-2</v>
      </c>
      <c r="AM15">
        <v>51.51</v>
      </c>
      <c r="AN15">
        <v>51.5</v>
      </c>
      <c r="AO15">
        <v>67.599999999999994</v>
      </c>
      <c r="AP15">
        <v>-56.46</v>
      </c>
      <c r="AQ15">
        <v>-99.01</v>
      </c>
      <c r="AR15">
        <v>113.95</v>
      </c>
      <c r="AS15">
        <v>329.3</v>
      </c>
      <c r="AT15">
        <v>139.62</v>
      </c>
      <c r="AU15">
        <v>-24.88</v>
      </c>
      <c r="AV15">
        <v>88.6</v>
      </c>
      <c r="AW15">
        <v>-63.23</v>
      </c>
      <c r="AX15">
        <v>-1497.1</v>
      </c>
      <c r="BA15">
        <f t="shared" si="4"/>
        <v>256.3347908497791</v>
      </c>
      <c r="BC15">
        <f t="shared" si="3"/>
        <v>256.21895880281767</v>
      </c>
    </row>
    <row r="16" spans="1:55" x14ac:dyDescent="0.25">
      <c r="A16" s="1">
        <v>42739</v>
      </c>
      <c r="B16" s="2">
        <v>0.58875</v>
      </c>
      <c r="C16">
        <v>-281.58</v>
      </c>
      <c r="D16" s="3">
        <f t="shared" si="1"/>
        <v>281.58</v>
      </c>
      <c r="E16">
        <v>-97.5</v>
      </c>
      <c r="F16">
        <v>625</v>
      </c>
      <c r="G16">
        <v>1600</v>
      </c>
      <c r="I16">
        <v>148.19999999999999</v>
      </c>
      <c r="J16">
        <v>644.20000000000005</v>
      </c>
      <c r="K16">
        <v>48.4</v>
      </c>
      <c r="L16">
        <v>-47.2</v>
      </c>
      <c r="M16" s="4">
        <f t="shared" si="0"/>
        <v>44.251123861943313</v>
      </c>
      <c r="N16" s="5">
        <f t="shared" si="2"/>
        <v>0.91427941863519246</v>
      </c>
      <c r="O16">
        <v>29.98</v>
      </c>
      <c r="P16">
        <v>29.6</v>
      </c>
      <c r="Q16">
        <v>30.1</v>
      </c>
      <c r="R16">
        <v>32.200000000000003</v>
      </c>
      <c r="S16">
        <v>30</v>
      </c>
      <c r="T16">
        <v>17.3</v>
      </c>
      <c r="U16">
        <v>18.7</v>
      </c>
      <c r="V16">
        <v>1.51</v>
      </c>
      <c r="W16">
        <v>0.55000000000000004</v>
      </c>
      <c r="X16">
        <v>12.59</v>
      </c>
      <c r="Y16">
        <v>325</v>
      </c>
      <c r="Z16">
        <v>29.6</v>
      </c>
      <c r="AA16">
        <v>29.98</v>
      </c>
      <c r="AB16">
        <v>-281.58</v>
      </c>
      <c r="AC16">
        <v>-351.4</v>
      </c>
      <c r="AD16">
        <v>-177</v>
      </c>
      <c r="AE16">
        <v>0</v>
      </c>
      <c r="AF16">
        <v>0.60799999999999998</v>
      </c>
      <c r="AG16">
        <v>-250</v>
      </c>
      <c r="AH16">
        <v>276.89999999999998</v>
      </c>
      <c r="AI16">
        <v>-352.14</v>
      </c>
      <c r="AJ16">
        <v>-178.39</v>
      </c>
      <c r="AK16">
        <v>-1.1499999999999999</v>
      </c>
      <c r="AL16">
        <v>7.0000000000000007E-2</v>
      </c>
      <c r="AM16">
        <v>54.53</v>
      </c>
      <c r="AN16">
        <v>54.5</v>
      </c>
      <c r="AO16">
        <v>72.7</v>
      </c>
      <c r="AP16">
        <v>-54.88</v>
      </c>
      <c r="AQ16">
        <v>-101.94</v>
      </c>
      <c r="AR16">
        <v>115.74</v>
      </c>
      <c r="AS16">
        <v>326.64</v>
      </c>
      <c r="AT16">
        <v>153.11000000000001</v>
      </c>
      <c r="AU16">
        <v>-1.72</v>
      </c>
      <c r="AV16">
        <v>-73.819999999999993</v>
      </c>
      <c r="AW16">
        <v>72.930000000000007</v>
      </c>
      <c r="AX16">
        <v>-1500.7</v>
      </c>
      <c r="BA16">
        <f t="shared" si="4"/>
        <v>278.21840341717149</v>
      </c>
      <c r="BC16">
        <f t="shared" si="3"/>
        <v>279.12861883010135</v>
      </c>
    </row>
    <row r="17" spans="1:55" x14ac:dyDescent="0.25">
      <c r="A17" s="1">
        <v>42739</v>
      </c>
      <c r="B17" s="2">
        <v>0.58885416666666668</v>
      </c>
      <c r="C17">
        <v>-300.31</v>
      </c>
      <c r="D17" s="3">
        <f t="shared" si="1"/>
        <v>300.31</v>
      </c>
      <c r="E17">
        <v>-95.93</v>
      </c>
      <c r="F17">
        <v>625</v>
      </c>
      <c r="G17">
        <v>1588</v>
      </c>
      <c r="I17">
        <v>159.1</v>
      </c>
      <c r="J17">
        <v>644.4</v>
      </c>
      <c r="K17">
        <v>52.2</v>
      </c>
      <c r="L17">
        <v>-50</v>
      </c>
      <c r="M17" s="4">
        <f t="shared" si="0"/>
        <v>47.182019006875528</v>
      </c>
      <c r="N17" s="5">
        <f t="shared" si="2"/>
        <v>0.90387009591715561</v>
      </c>
      <c r="O17">
        <v>30.07</v>
      </c>
      <c r="P17">
        <v>29.64</v>
      </c>
      <c r="Q17">
        <v>30.1</v>
      </c>
      <c r="R17">
        <v>32.6</v>
      </c>
      <c r="S17">
        <v>30.1</v>
      </c>
      <c r="T17">
        <v>17.3</v>
      </c>
      <c r="U17">
        <v>18.7</v>
      </c>
      <c r="V17">
        <v>1.51</v>
      </c>
      <c r="W17">
        <v>0.55000000000000004</v>
      </c>
      <c r="X17">
        <v>12.59</v>
      </c>
      <c r="Y17">
        <v>371</v>
      </c>
      <c r="Z17">
        <v>29.64</v>
      </c>
      <c r="AA17">
        <v>30.07</v>
      </c>
      <c r="AB17">
        <v>-300.31</v>
      </c>
      <c r="AC17">
        <v>-377.5</v>
      </c>
      <c r="AD17">
        <v>-189.9</v>
      </c>
      <c r="AE17">
        <v>0</v>
      </c>
      <c r="AF17">
        <v>0.61799999999999999</v>
      </c>
      <c r="AG17">
        <v>-250</v>
      </c>
      <c r="AH17">
        <v>297</v>
      </c>
      <c r="AI17">
        <v>-379.21</v>
      </c>
      <c r="AJ17">
        <v>-190.1</v>
      </c>
      <c r="AK17">
        <v>-1.1499999999999999</v>
      </c>
      <c r="AL17">
        <v>7.0000000000000007E-2</v>
      </c>
      <c r="AM17">
        <v>57.96</v>
      </c>
      <c r="AN17">
        <v>58</v>
      </c>
      <c r="AO17">
        <v>79</v>
      </c>
      <c r="AP17">
        <v>-52.99</v>
      </c>
      <c r="AQ17">
        <v>-105.16</v>
      </c>
      <c r="AR17">
        <v>117.74</v>
      </c>
      <c r="AS17">
        <v>328.19</v>
      </c>
      <c r="AT17">
        <v>163.08000000000001</v>
      </c>
      <c r="AU17">
        <v>-48.99</v>
      </c>
      <c r="AV17">
        <v>66.2</v>
      </c>
      <c r="AW17">
        <v>-18.14</v>
      </c>
      <c r="AX17">
        <v>-1500.3</v>
      </c>
      <c r="BA17">
        <f t="shared" si="4"/>
        <v>298.80450130478289</v>
      </c>
      <c r="BC17">
        <f t="shared" si="3"/>
        <v>299.9485240003691</v>
      </c>
    </row>
    <row r="18" spans="1:55" x14ac:dyDescent="0.25">
      <c r="A18" s="1">
        <v>42739</v>
      </c>
      <c r="B18" s="2">
        <v>0.59122685185185186</v>
      </c>
      <c r="C18">
        <v>-20.57</v>
      </c>
      <c r="D18" s="3">
        <f t="shared" si="1"/>
        <v>20.57</v>
      </c>
      <c r="E18">
        <v>-92.03</v>
      </c>
      <c r="F18">
        <v>1251</v>
      </c>
      <c r="G18">
        <v>3018</v>
      </c>
      <c r="I18">
        <v>21.6</v>
      </c>
      <c r="J18">
        <v>638.1</v>
      </c>
      <c r="K18">
        <v>7.1</v>
      </c>
      <c r="L18">
        <v>-6.5</v>
      </c>
      <c r="M18" s="4">
        <f t="shared" si="0"/>
        <v>6.4715186554942941</v>
      </c>
      <c r="N18" s="5">
        <f t="shared" si="2"/>
        <v>0.91148150077384427</v>
      </c>
      <c r="O18">
        <v>30.05</v>
      </c>
      <c r="P18">
        <v>29.57</v>
      </c>
      <c r="Q18">
        <v>29.9</v>
      </c>
      <c r="R18">
        <v>29.3</v>
      </c>
      <c r="S18">
        <v>29.2</v>
      </c>
      <c r="T18">
        <v>17.7</v>
      </c>
      <c r="U18">
        <v>20.6</v>
      </c>
      <c r="V18">
        <v>1.5</v>
      </c>
      <c r="W18">
        <v>0.55000000000000004</v>
      </c>
      <c r="X18">
        <v>12.58</v>
      </c>
      <c r="Y18">
        <v>410</v>
      </c>
      <c r="Z18">
        <v>29.57</v>
      </c>
      <c r="AA18">
        <v>30.05</v>
      </c>
      <c r="AB18">
        <v>-20.57</v>
      </c>
      <c r="AC18">
        <v>-33.299999999999997</v>
      </c>
      <c r="AD18">
        <v>-16.100000000000001</v>
      </c>
      <c r="AE18">
        <v>0</v>
      </c>
      <c r="AF18">
        <v>0.75600000000000001</v>
      </c>
      <c r="AG18">
        <v>-22.62</v>
      </c>
      <c r="AH18">
        <v>19.899999999999999</v>
      </c>
      <c r="AI18">
        <v>-33.86</v>
      </c>
      <c r="AJ18">
        <v>-15.93</v>
      </c>
      <c r="AK18">
        <v>-1.1499999999999999</v>
      </c>
      <c r="AL18">
        <v>7.0000000000000007E-2</v>
      </c>
      <c r="AM18">
        <v>41.28</v>
      </c>
      <c r="AN18">
        <v>41.3</v>
      </c>
      <c r="AO18">
        <v>47.5</v>
      </c>
      <c r="AP18">
        <v>-136.51</v>
      </c>
      <c r="AQ18">
        <v>-48.35</v>
      </c>
      <c r="AR18">
        <v>144.79</v>
      </c>
      <c r="AS18">
        <v>329.85</v>
      </c>
      <c r="AT18">
        <v>22.4</v>
      </c>
      <c r="AU18">
        <v>4.51</v>
      </c>
      <c r="AV18">
        <v>-4.71</v>
      </c>
      <c r="AW18">
        <v>0.38</v>
      </c>
      <c r="AX18">
        <v>-3004.3</v>
      </c>
      <c r="BA18">
        <f t="shared" si="4"/>
        <v>26.154349542666889</v>
      </c>
      <c r="BC18">
        <f t="shared" si="3"/>
        <v>26.460012282687998</v>
      </c>
    </row>
    <row r="19" spans="1:55" x14ac:dyDescent="0.25">
      <c r="A19" s="1">
        <v>42739</v>
      </c>
      <c r="B19" s="2">
        <v>0.59133101851851855</v>
      </c>
      <c r="C19">
        <v>-40.869999999999997</v>
      </c>
      <c r="D19" s="3">
        <f t="shared" si="1"/>
        <v>40.869999999999997</v>
      </c>
      <c r="E19">
        <v>-94.92</v>
      </c>
      <c r="F19">
        <v>1251</v>
      </c>
      <c r="G19">
        <v>3001</v>
      </c>
      <c r="I19">
        <v>41.2</v>
      </c>
      <c r="J19">
        <v>640.70000000000005</v>
      </c>
      <c r="K19">
        <v>13.6</v>
      </c>
      <c r="L19">
        <v>-12.9</v>
      </c>
      <c r="M19" s="4">
        <f t="shared" si="0"/>
        <v>12.847820978365791</v>
      </c>
      <c r="N19" s="5">
        <f t="shared" si="2"/>
        <v>0.94469271899748464</v>
      </c>
      <c r="O19">
        <v>30.04</v>
      </c>
      <c r="P19">
        <v>29.57</v>
      </c>
      <c r="Q19">
        <v>29.9</v>
      </c>
      <c r="R19">
        <v>29.4</v>
      </c>
      <c r="S19">
        <v>29.2</v>
      </c>
      <c r="T19">
        <v>17.7</v>
      </c>
      <c r="U19">
        <v>20.7</v>
      </c>
      <c r="V19">
        <v>1.5</v>
      </c>
      <c r="W19">
        <v>0.55000000000000004</v>
      </c>
      <c r="X19">
        <v>12.59</v>
      </c>
      <c r="Y19">
        <v>407</v>
      </c>
      <c r="Z19">
        <v>29.57</v>
      </c>
      <c r="AA19">
        <v>30.04</v>
      </c>
      <c r="AB19">
        <v>-40.869999999999997</v>
      </c>
      <c r="AC19">
        <v>-59.6</v>
      </c>
      <c r="AD19">
        <v>-30.8</v>
      </c>
      <c r="AE19">
        <v>0</v>
      </c>
      <c r="AF19">
        <v>0.78700000000000003</v>
      </c>
      <c r="AG19">
        <v>-42.88</v>
      </c>
      <c r="AH19">
        <v>40</v>
      </c>
      <c r="AI19">
        <v>-59.36</v>
      </c>
      <c r="AJ19">
        <v>-31.47</v>
      </c>
      <c r="AK19">
        <v>-1.1499999999999999</v>
      </c>
      <c r="AL19">
        <v>7.0000000000000007E-2</v>
      </c>
      <c r="AM19">
        <v>41.06</v>
      </c>
      <c r="AN19">
        <v>41.1</v>
      </c>
      <c r="AO19">
        <v>47.4</v>
      </c>
      <c r="AP19">
        <v>-131.24</v>
      </c>
      <c r="AQ19">
        <v>-74.16</v>
      </c>
      <c r="AR19">
        <v>150.71</v>
      </c>
      <c r="AS19">
        <v>329.21</v>
      </c>
      <c r="AT19">
        <v>42.8</v>
      </c>
      <c r="AU19">
        <v>7.61</v>
      </c>
      <c r="AV19">
        <v>-4.93</v>
      </c>
      <c r="AW19">
        <v>-2.57</v>
      </c>
      <c r="AX19">
        <v>-3001.9</v>
      </c>
      <c r="BA19">
        <f t="shared" si="4"/>
        <v>47.438381085361677</v>
      </c>
      <c r="BC19">
        <f t="shared" si="3"/>
        <v>47.50773884326636</v>
      </c>
    </row>
    <row r="20" spans="1:55" x14ac:dyDescent="0.25">
      <c r="A20" s="1">
        <v>42739</v>
      </c>
      <c r="B20" s="2">
        <v>0.59143518518518523</v>
      </c>
      <c r="C20">
        <v>-60.84</v>
      </c>
      <c r="D20" s="3">
        <f t="shared" si="1"/>
        <v>60.84</v>
      </c>
      <c r="E20">
        <v>-96.48</v>
      </c>
      <c r="F20">
        <v>1251</v>
      </c>
      <c r="G20">
        <v>3040</v>
      </c>
      <c r="I20">
        <v>60.5</v>
      </c>
      <c r="J20">
        <v>641.9</v>
      </c>
      <c r="K20">
        <v>20.100000000000001</v>
      </c>
      <c r="L20">
        <v>-19.399999999999999</v>
      </c>
      <c r="M20" s="4">
        <f t="shared" si="0"/>
        <v>19.026802065780178</v>
      </c>
      <c r="N20" s="5">
        <f t="shared" si="2"/>
        <v>0.94660706794926253</v>
      </c>
      <c r="O20">
        <v>30.05</v>
      </c>
      <c r="P20">
        <v>29.56</v>
      </c>
      <c r="Q20">
        <v>29.9</v>
      </c>
      <c r="R20">
        <v>29.6</v>
      </c>
      <c r="S20">
        <v>29.3</v>
      </c>
      <c r="T20">
        <v>17.8</v>
      </c>
      <c r="U20">
        <v>20.8</v>
      </c>
      <c r="V20">
        <v>1.51</v>
      </c>
      <c r="W20">
        <v>0.55000000000000004</v>
      </c>
      <c r="X20">
        <v>12.59</v>
      </c>
      <c r="Y20">
        <v>417</v>
      </c>
      <c r="Z20">
        <v>29.56</v>
      </c>
      <c r="AA20">
        <v>30.05</v>
      </c>
      <c r="AB20">
        <v>-60.84</v>
      </c>
      <c r="AC20">
        <v>-84.5</v>
      </c>
      <c r="AD20">
        <v>-42.2</v>
      </c>
      <c r="AE20">
        <v>0</v>
      </c>
      <c r="AF20">
        <v>0.82499999999999996</v>
      </c>
      <c r="AG20">
        <v>-62.62</v>
      </c>
      <c r="AH20">
        <v>60</v>
      </c>
      <c r="AI20">
        <v>-83.48</v>
      </c>
      <c r="AJ20">
        <v>-40.700000000000003</v>
      </c>
      <c r="AK20">
        <v>-1.1499999999999999</v>
      </c>
      <c r="AL20">
        <v>7.0000000000000007E-2</v>
      </c>
      <c r="AM20">
        <v>41.03</v>
      </c>
      <c r="AN20">
        <v>41</v>
      </c>
      <c r="AO20">
        <v>47.5</v>
      </c>
      <c r="AP20">
        <v>-126.49</v>
      </c>
      <c r="AQ20">
        <v>-94.64</v>
      </c>
      <c r="AR20">
        <v>157.94999999999999</v>
      </c>
      <c r="AS20">
        <v>329.83</v>
      </c>
      <c r="AT20">
        <v>62.11</v>
      </c>
      <c r="AU20">
        <v>2.33</v>
      </c>
      <c r="AV20">
        <v>-1.59</v>
      </c>
      <c r="AW20">
        <v>-0.13</v>
      </c>
      <c r="AX20">
        <v>-2986.4</v>
      </c>
      <c r="BA20">
        <f t="shared" si="4"/>
        <v>66.787311669208549</v>
      </c>
      <c r="BC20">
        <f t="shared" si="3"/>
        <v>65.671151961877442</v>
      </c>
    </row>
    <row r="21" spans="1:55" x14ac:dyDescent="0.25">
      <c r="A21" s="1">
        <v>42739</v>
      </c>
      <c r="B21" s="2">
        <v>0.59152777777777776</v>
      </c>
      <c r="C21">
        <v>-80.849999999999994</v>
      </c>
      <c r="D21" s="3">
        <f t="shared" si="1"/>
        <v>80.849999999999994</v>
      </c>
      <c r="E21">
        <v>-96.4</v>
      </c>
      <c r="F21">
        <v>1251</v>
      </c>
      <c r="G21">
        <v>3006</v>
      </c>
      <c r="I21">
        <v>80.599999999999994</v>
      </c>
      <c r="J21">
        <v>642.6</v>
      </c>
      <c r="K21">
        <v>26.5</v>
      </c>
      <c r="L21">
        <v>-25.5</v>
      </c>
      <c r="M21" s="4">
        <f t="shared" si="0"/>
        <v>25.430256336198603</v>
      </c>
      <c r="N21" s="5">
        <f t="shared" si="2"/>
        <v>0.95963231457353215</v>
      </c>
      <c r="O21">
        <v>30.05</v>
      </c>
      <c r="P21">
        <v>29.56</v>
      </c>
      <c r="Q21">
        <v>29.9</v>
      </c>
      <c r="R21">
        <v>29.7</v>
      </c>
      <c r="S21">
        <v>29.4</v>
      </c>
      <c r="T21">
        <v>17.8</v>
      </c>
      <c r="U21">
        <v>20.9</v>
      </c>
      <c r="V21">
        <v>1.5</v>
      </c>
      <c r="W21">
        <v>0.55000000000000004</v>
      </c>
      <c r="X21">
        <v>12.59</v>
      </c>
      <c r="Y21">
        <v>423</v>
      </c>
      <c r="Z21">
        <v>29.56</v>
      </c>
      <c r="AA21">
        <v>30.05</v>
      </c>
      <c r="AB21">
        <v>-80.849999999999994</v>
      </c>
      <c r="AC21">
        <v>-107.7</v>
      </c>
      <c r="AD21">
        <v>-54.7</v>
      </c>
      <c r="AE21">
        <v>0</v>
      </c>
      <c r="AF21">
        <v>0.876</v>
      </c>
      <c r="AG21">
        <v>-83.84</v>
      </c>
      <c r="AH21">
        <v>79.900000000000006</v>
      </c>
      <c r="AI21">
        <v>-107.13</v>
      </c>
      <c r="AJ21">
        <v>-55.25</v>
      </c>
      <c r="AK21">
        <v>-1.1499999999999999</v>
      </c>
      <c r="AL21">
        <v>7.0000000000000007E-2</v>
      </c>
      <c r="AM21">
        <v>41.21</v>
      </c>
      <c r="AN21">
        <v>41.2</v>
      </c>
      <c r="AO21">
        <v>48.1</v>
      </c>
      <c r="AP21">
        <v>-123.81</v>
      </c>
      <c r="AQ21">
        <v>-112.09</v>
      </c>
      <c r="AR21">
        <v>167</v>
      </c>
      <c r="AS21">
        <v>328.63</v>
      </c>
      <c r="AT21">
        <v>82.22</v>
      </c>
      <c r="AU21">
        <v>12.13</v>
      </c>
      <c r="AV21">
        <v>-14.19</v>
      </c>
      <c r="AW21">
        <v>2.0699999999999998</v>
      </c>
      <c r="AX21">
        <v>-3003.6</v>
      </c>
      <c r="BA21">
        <f t="shared" si="4"/>
        <v>85.41481136196461</v>
      </c>
      <c r="BC21">
        <f t="shared" si="3"/>
        <v>85.233207730320686</v>
      </c>
    </row>
    <row r="22" spans="1:55" x14ac:dyDescent="0.25">
      <c r="A22" s="1">
        <v>42739</v>
      </c>
      <c r="B22" s="2">
        <v>0.59163194444444445</v>
      </c>
      <c r="C22">
        <v>-99.97</v>
      </c>
      <c r="D22" s="3">
        <f t="shared" si="1"/>
        <v>99.97</v>
      </c>
      <c r="E22">
        <v>-96.68</v>
      </c>
      <c r="F22">
        <v>1251</v>
      </c>
      <c r="G22">
        <v>3007</v>
      </c>
      <c r="I22">
        <v>99.5</v>
      </c>
      <c r="J22">
        <v>643.6</v>
      </c>
      <c r="K22">
        <v>32.6</v>
      </c>
      <c r="L22">
        <v>-31.5</v>
      </c>
      <c r="M22" s="4">
        <f t="shared" si="0"/>
        <v>31.458845927533719</v>
      </c>
      <c r="N22" s="5">
        <f t="shared" si="2"/>
        <v>0.96499527385072759</v>
      </c>
      <c r="O22">
        <v>30.06</v>
      </c>
      <c r="P22">
        <v>29.56</v>
      </c>
      <c r="Q22">
        <v>29.9</v>
      </c>
      <c r="R22">
        <v>30</v>
      </c>
      <c r="S22">
        <v>29.4</v>
      </c>
      <c r="T22">
        <v>17.8</v>
      </c>
      <c r="U22">
        <v>21</v>
      </c>
      <c r="V22">
        <v>1.5</v>
      </c>
      <c r="W22">
        <v>0.55000000000000004</v>
      </c>
      <c r="X22">
        <v>12.6</v>
      </c>
      <c r="Y22">
        <v>428</v>
      </c>
      <c r="Z22">
        <v>29.56</v>
      </c>
      <c r="AA22">
        <v>30.06</v>
      </c>
      <c r="AB22">
        <v>-99.97</v>
      </c>
      <c r="AC22">
        <v>-129.1</v>
      </c>
      <c r="AD22">
        <v>-66.400000000000006</v>
      </c>
      <c r="AE22">
        <v>-1.6339999999999999</v>
      </c>
      <c r="AF22">
        <v>0.91500000000000004</v>
      </c>
      <c r="AG22">
        <v>-103.52</v>
      </c>
      <c r="AH22">
        <v>99.9</v>
      </c>
      <c r="AI22">
        <v>-127.88</v>
      </c>
      <c r="AJ22">
        <v>-67.03</v>
      </c>
      <c r="AK22">
        <v>-1.1499999999999999</v>
      </c>
      <c r="AL22">
        <v>7.0000000000000007E-2</v>
      </c>
      <c r="AM22">
        <v>41.57</v>
      </c>
      <c r="AN22">
        <v>41.6</v>
      </c>
      <c r="AO22">
        <v>49.2</v>
      </c>
      <c r="AP22">
        <v>-120.01</v>
      </c>
      <c r="AQ22">
        <v>-126.42</v>
      </c>
      <c r="AR22">
        <v>174.3</v>
      </c>
      <c r="AS22">
        <v>328.03</v>
      </c>
      <c r="AT22">
        <v>102.71</v>
      </c>
      <c r="AU22">
        <v>12.38</v>
      </c>
      <c r="AV22">
        <v>2.9</v>
      </c>
      <c r="AW22">
        <v>-15.33</v>
      </c>
      <c r="AX22">
        <v>-3005</v>
      </c>
      <c r="BA22">
        <f t="shared" si="4"/>
        <v>102.65420108305358</v>
      </c>
      <c r="BC22">
        <f t="shared" si="3"/>
        <v>102.09386685790679</v>
      </c>
    </row>
    <row r="23" spans="1:55" x14ac:dyDescent="0.25">
      <c r="A23" s="1">
        <v>42739</v>
      </c>
      <c r="B23" s="2">
        <v>0.59173611111111113</v>
      </c>
      <c r="C23">
        <v>-117.97</v>
      </c>
      <c r="D23" s="3">
        <f t="shared" si="1"/>
        <v>117.97</v>
      </c>
      <c r="E23">
        <v>-97.1</v>
      </c>
      <c r="F23">
        <v>1251</v>
      </c>
      <c r="G23">
        <v>2992</v>
      </c>
      <c r="I23">
        <v>116.9</v>
      </c>
      <c r="J23">
        <v>644.6</v>
      </c>
      <c r="K23">
        <v>38.1</v>
      </c>
      <c r="L23">
        <v>-37</v>
      </c>
      <c r="M23" s="4">
        <f t="shared" si="0"/>
        <v>37.052720881740761</v>
      </c>
      <c r="N23" s="5">
        <f t="shared" si="2"/>
        <v>0.97251235910080736</v>
      </c>
      <c r="O23">
        <v>30.07</v>
      </c>
      <c r="P23">
        <v>29.56</v>
      </c>
      <c r="Q23">
        <v>29.9</v>
      </c>
      <c r="R23">
        <v>30.2</v>
      </c>
      <c r="S23">
        <v>29.5</v>
      </c>
      <c r="T23">
        <v>17.8</v>
      </c>
      <c r="U23">
        <v>21.1</v>
      </c>
      <c r="V23">
        <v>1.51</v>
      </c>
      <c r="W23">
        <v>0.55000000000000004</v>
      </c>
      <c r="X23">
        <v>12.59</v>
      </c>
      <c r="Y23">
        <v>440</v>
      </c>
      <c r="Z23">
        <v>29.56</v>
      </c>
      <c r="AA23">
        <v>30.07</v>
      </c>
      <c r="AB23">
        <v>-117.97</v>
      </c>
      <c r="AC23">
        <v>-147.4</v>
      </c>
      <c r="AD23">
        <v>-80.599999999999994</v>
      </c>
      <c r="AE23">
        <v>-6.8159999999999998</v>
      </c>
      <c r="AF23">
        <v>0.93899999999999995</v>
      </c>
      <c r="AG23">
        <v>-127.11</v>
      </c>
      <c r="AH23">
        <v>120</v>
      </c>
      <c r="AI23">
        <v>-150.62</v>
      </c>
      <c r="AJ23">
        <v>-81.87</v>
      </c>
      <c r="AK23">
        <v>-1.1499999999999999</v>
      </c>
      <c r="AL23">
        <v>7.0000000000000007E-2</v>
      </c>
      <c r="AM23">
        <v>42.21</v>
      </c>
      <c r="AN23">
        <v>42.2</v>
      </c>
      <c r="AO23">
        <v>50.6</v>
      </c>
      <c r="AP23">
        <v>-113.92</v>
      </c>
      <c r="AQ23">
        <v>-137.28</v>
      </c>
      <c r="AR23">
        <v>178.36</v>
      </c>
      <c r="AS23">
        <v>328.07</v>
      </c>
      <c r="AT23">
        <v>121.4</v>
      </c>
      <c r="AU23">
        <v>12.37</v>
      </c>
      <c r="AV23">
        <v>-21.13</v>
      </c>
      <c r="AW23">
        <v>8.5399999999999991</v>
      </c>
      <c r="AX23">
        <v>-2999.3</v>
      </c>
      <c r="BA23">
        <f t="shared" si="4"/>
        <v>118.79208727857255</v>
      </c>
      <c r="BC23">
        <f t="shared" si="3"/>
        <v>121.22104045915461</v>
      </c>
    </row>
    <row r="24" spans="1:55" x14ac:dyDescent="0.25">
      <c r="A24" s="1">
        <v>42739</v>
      </c>
      <c r="B24" s="2">
        <v>0.59293981481481484</v>
      </c>
      <c r="C24">
        <v>-139.08000000000001</v>
      </c>
      <c r="D24" s="3">
        <f t="shared" si="1"/>
        <v>139.08000000000001</v>
      </c>
      <c r="E24">
        <v>-96.81</v>
      </c>
      <c r="F24">
        <v>1252</v>
      </c>
      <c r="G24">
        <v>3000</v>
      </c>
      <c r="I24">
        <v>138.30000000000001</v>
      </c>
      <c r="J24">
        <v>644.6</v>
      </c>
      <c r="K24">
        <v>45.2</v>
      </c>
      <c r="L24">
        <v>-43.8</v>
      </c>
      <c r="M24" s="4">
        <f t="shared" si="0"/>
        <v>43.744246108523996</v>
      </c>
      <c r="N24" s="5">
        <f t="shared" si="2"/>
        <v>0.9677930554983184</v>
      </c>
      <c r="O24">
        <v>30.27</v>
      </c>
      <c r="P24">
        <v>29.64</v>
      </c>
      <c r="Q24">
        <v>30</v>
      </c>
      <c r="R24">
        <v>30.9</v>
      </c>
      <c r="S24">
        <v>29.9</v>
      </c>
      <c r="T24">
        <v>18.100000000000001</v>
      </c>
      <c r="U24">
        <v>22.4</v>
      </c>
      <c r="V24">
        <v>1.5</v>
      </c>
      <c r="W24">
        <v>0.55000000000000004</v>
      </c>
      <c r="X24">
        <v>12.6</v>
      </c>
      <c r="Y24">
        <v>543</v>
      </c>
      <c r="Z24">
        <v>29.64</v>
      </c>
      <c r="AA24">
        <v>30.27</v>
      </c>
      <c r="AB24">
        <v>-139.08000000000001</v>
      </c>
      <c r="AC24">
        <v>-165.2</v>
      </c>
      <c r="AD24">
        <v>-106.6</v>
      </c>
      <c r="AE24">
        <v>-31.744</v>
      </c>
      <c r="AF24">
        <v>0.95299999999999996</v>
      </c>
      <c r="AG24">
        <v>-149.83000000000001</v>
      </c>
      <c r="AH24">
        <v>157.4</v>
      </c>
      <c r="AI24">
        <v>-166.21</v>
      </c>
      <c r="AJ24">
        <v>-105.29</v>
      </c>
      <c r="AK24">
        <v>-1.1499999999999999</v>
      </c>
      <c r="AL24">
        <v>7.0000000000000007E-2</v>
      </c>
      <c r="AM24">
        <v>46.35</v>
      </c>
      <c r="AN24">
        <v>46.4</v>
      </c>
      <c r="AO24">
        <v>58.1</v>
      </c>
      <c r="AP24">
        <v>-104.93</v>
      </c>
      <c r="AQ24">
        <v>-147.80000000000001</v>
      </c>
      <c r="AR24">
        <v>180.43</v>
      </c>
      <c r="AS24">
        <v>327.7</v>
      </c>
      <c r="AT24">
        <v>141.49</v>
      </c>
      <c r="AU24">
        <v>10.53</v>
      </c>
      <c r="AV24">
        <v>-1.92</v>
      </c>
      <c r="AW24">
        <v>-8.25</v>
      </c>
      <c r="AX24">
        <v>-3003.5</v>
      </c>
      <c r="BA24">
        <f t="shared" si="4"/>
        <v>139.02266002346522</v>
      </c>
      <c r="BC24">
        <f t="shared" si="3"/>
        <v>139.12538984671346</v>
      </c>
    </row>
    <row r="25" spans="1:55" x14ac:dyDescent="0.25">
      <c r="A25" s="1">
        <v>42739</v>
      </c>
      <c r="B25" s="2">
        <v>0.59552083333333339</v>
      </c>
      <c r="C25">
        <v>-21.88</v>
      </c>
      <c r="D25" s="3">
        <f t="shared" si="1"/>
        <v>21.88</v>
      </c>
      <c r="E25">
        <v>-91.12</v>
      </c>
      <c r="F25">
        <v>1876</v>
      </c>
      <c r="G25">
        <v>4523</v>
      </c>
      <c r="I25">
        <v>34.4</v>
      </c>
      <c r="J25">
        <v>639.4</v>
      </c>
      <c r="K25">
        <v>11.3</v>
      </c>
      <c r="L25">
        <v>-10.3</v>
      </c>
      <c r="M25" s="4">
        <f t="shared" si="0"/>
        <v>10.313685737796325</v>
      </c>
      <c r="N25" s="5">
        <f t="shared" si="2"/>
        <v>0.91271555201737387</v>
      </c>
      <c r="O25">
        <v>30.33</v>
      </c>
      <c r="P25">
        <v>29.71</v>
      </c>
      <c r="Q25">
        <v>30</v>
      </c>
      <c r="R25">
        <v>29.8</v>
      </c>
      <c r="S25">
        <v>29.7</v>
      </c>
      <c r="T25">
        <v>18.8</v>
      </c>
      <c r="U25">
        <v>25.3</v>
      </c>
      <c r="V25">
        <v>1.51</v>
      </c>
      <c r="W25">
        <v>0.55000000000000004</v>
      </c>
      <c r="X25">
        <v>12.6</v>
      </c>
      <c r="Y25">
        <v>538</v>
      </c>
      <c r="Z25">
        <v>29.71</v>
      </c>
      <c r="AA25">
        <v>30.33</v>
      </c>
      <c r="AB25">
        <v>-21.88</v>
      </c>
      <c r="AC25">
        <v>-27.1</v>
      </c>
      <c r="AD25">
        <v>-53</v>
      </c>
      <c r="AE25">
        <v>-28.393000000000001</v>
      </c>
      <c r="AF25">
        <v>0.94899999999999995</v>
      </c>
      <c r="AG25">
        <v>-20.94</v>
      </c>
      <c r="AH25">
        <v>43</v>
      </c>
      <c r="AI25">
        <v>-27.56</v>
      </c>
      <c r="AJ25">
        <v>-54.51</v>
      </c>
      <c r="AK25">
        <v>-1.1499999999999999</v>
      </c>
      <c r="AL25">
        <v>7.0000000000000007E-2</v>
      </c>
      <c r="AM25">
        <v>42.82</v>
      </c>
      <c r="AN25">
        <v>42.8</v>
      </c>
      <c r="AO25">
        <v>51.3</v>
      </c>
      <c r="AP25">
        <v>-163.02000000000001</v>
      </c>
      <c r="AQ25">
        <v>-79.44</v>
      </c>
      <c r="AR25">
        <v>181.31</v>
      </c>
      <c r="AS25">
        <v>329.6</v>
      </c>
      <c r="AT25">
        <v>36.44</v>
      </c>
      <c r="AU25">
        <v>5.23</v>
      </c>
      <c r="AV25">
        <v>-3.37</v>
      </c>
      <c r="AW25">
        <v>-2.5099999999999998</v>
      </c>
      <c r="AX25">
        <v>-4501.3</v>
      </c>
      <c r="BA25">
        <f t="shared" si="4"/>
        <v>42.091626245608516</v>
      </c>
      <c r="BC25">
        <f t="shared" si="3"/>
        <v>43.190819047570741</v>
      </c>
    </row>
    <row r="26" spans="1:55" x14ac:dyDescent="0.25">
      <c r="A26" s="1">
        <v>42739</v>
      </c>
      <c r="B26" s="2">
        <v>0.59568287037037038</v>
      </c>
      <c r="C26">
        <v>-41.38</v>
      </c>
      <c r="D26" s="3">
        <f t="shared" si="1"/>
        <v>41.38</v>
      </c>
      <c r="E26">
        <v>-94.43</v>
      </c>
      <c r="F26">
        <v>1876</v>
      </c>
      <c r="G26">
        <v>4501</v>
      </c>
      <c r="I26">
        <v>62.7</v>
      </c>
      <c r="J26">
        <v>642</v>
      </c>
      <c r="K26">
        <v>20.6</v>
      </c>
      <c r="L26">
        <v>-19.5</v>
      </c>
      <c r="M26" s="4">
        <f t="shared" si="0"/>
        <v>19.504632234645385</v>
      </c>
      <c r="N26" s="5">
        <f t="shared" si="2"/>
        <v>0.9468268075070575</v>
      </c>
      <c r="O26">
        <v>30.36</v>
      </c>
      <c r="P26">
        <v>29.71</v>
      </c>
      <c r="Q26">
        <v>30</v>
      </c>
      <c r="R26">
        <v>30.1</v>
      </c>
      <c r="S26">
        <v>29.8</v>
      </c>
      <c r="T26">
        <v>18.8</v>
      </c>
      <c r="U26">
        <v>25.5</v>
      </c>
      <c r="V26">
        <v>1.51</v>
      </c>
      <c r="W26">
        <v>0.55000000000000004</v>
      </c>
      <c r="X26">
        <v>12.6</v>
      </c>
      <c r="Y26">
        <v>557</v>
      </c>
      <c r="Z26">
        <v>29.71</v>
      </c>
      <c r="AA26">
        <v>30.36</v>
      </c>
      <c r="AB26">
        <v>-41.38</v>
      </c>
      <c r="AC26">
        <v>-46.3</v>
      </c>
      <c r="AD26">
        <v>-80.8</v>
      </c>
      <c r="AE26">
        <v>-22.152999999999999</v>
      </c>
      <c r="AF26">
        <v>0.94799999999999995</v>
      </c>
      <c r="AG26">
        <v>-38.24</v>
      </c>
      <c r="AH26">
        <v>59</v>
      </c>
      <c r="AI26">
        <v>-46.95</v>
      </c>
      <c r="AJ26">
        <v>-79.69</v>
      </c>
      <c r="AK26">
        <v>-1.1499999999999999</v>
      </c>
      <c r="AL26">
        <v>7.0000000000000007E-2</v>
      </c>
      <c r="AM26">
        <v>43.03</v>
      </c>
      <c r="AN26">
        <v>43</v>
      </c>
      <c r="AO26">
        <v>52.1</v>
      </c>
      <c r="AP26">
        <v>-145.97</v>
      </c>
      <c r="AQ26">
        <v>-107.01</v>
      </c>
      <c r="AR26">
        <v>180.96</v>
      </c>
      <c r="AS26">
        <v>328.88</v>
      </c>
      <c r="AT26">
        <v>65.86</v>
      </c>
      <c r="AU26">
        <v>4.55</v>
      </c>
      <c r="AV26">
        <v>-2.14</v>
      </c>
      <c r="AW26">
        <v>-2.56</v>
      </c>
      <c r="AX26">
        <v>-4501.1000000000004</v>
      </c>
      <c r="BA26">
        <f t="shared" si="4"/>
        <v>65.849563400223076</v>
      </c>
      <c r="BC26">
        <f t="shared" si="3"/>
        <v>65.401829485114561</v>
      </c>
    </row>
    <row r="27" spans="1:55" x14ac:dyDescent="0.25">
      <c r="A27" s="1">
        <v>42739</v>
      </c>
      <c r="B27" s="2">
        <v>0.5958796296296297</v>
      </c>
      <c r="C27">
        <v>-60.21</v>
      </c>
      <c r="D27" s="3">
        <f t="shared" si="1"/>
        <v>60.21</v>
      </c>
      <c r="E27">
        <v>-95.95</v>
      </c>
      <c r="F27">
        <v>1875</v>
      </c>
      <c r="G27">
        <v>4501</v>
      </c>
      <c r="I27">
        <v>90.3</v>
      </c>
      <c r="J27">
        <v>643.29999999999995</v>
      </c>
      <c r="K27">
        <v>29.7</v>
      </c>
      <c r="L27">
        <v>-28.5</v>
      </c>
      <c r="M27" s="4">
        <f t="shared" si="0"/>
        <v>28.366988874440459</v>
      </c>
      <c r="N27" s="5">
        <f t="shared" si="2"/>
        <v>0.95511747051988083</v>
      </c>
      <c r="O27">
        <v>30.39</v>
      </c>
      <c r="P27">
        <v>29.72</v>
      </c>
      <c r="Q27">
        <v>30</v>
      </c>
      <c r="R27">
        <v>30.4</v>
      </c>
      <c r="S27">
        <v>29.9</v>
      </c>
      <c r="T27">
        <v>18.899999999999999</v>
      </c>
      <c r="U27">
        <v>25.7</v>
      </c>
      <c r="V27">
        <v>1.51</v>
      </c>
      <c r="W27">
        <v>0.55000000000000004</v>
      </c>
      <c r="X27">
        <v>12.59</v>
      </c>
      <c r="Y27">
        <v>576</v>
      </c>
      <c r="Z27">
        <v>29.72</v>
      </c>
      <c r="AA27">
        <v>30.39</v>
      </c>
      <c r="AB27">
        <v>-60.21</v>
      </c>
      <c r="AC27">
        <v>-62.2</v>
      </c>
      <c r="AD27">
        <v>-110.4</v>
      </c>
      <c r="AE27">
        <v>-21.068000000000001</v>
      </c>
      <c r="AF27">
        <v>0.94799999999999995</v>
      </c>
      <c r="AG27">
        <v>-56.51</v>
      </c>
      <c r="AH27">
        <v>78.8</v>
      </c>
      <c r="AI27">
        <v>-61.98</v>
      </c>
      <c r="AJ27">
        <v>-110.9</v>
      </c>
      <c r="AK27">
        <v>-1.1499999999999999</v>
      </c>
      <c r="AL27">
        <v>7.0000000000000007E-2</v>
      </c>
      <c r="AM27">
        <v>43.9</v>
      </c>
      <c r="AN27">
        <v>43.9</v>
      </c>
      <c r="AO27">
        <v>54.1</v>
      </c>
      <c r="AP27">
        <v>-128.52000000000001</v>
      </c>
      <c r="AQ27">
        <v>-126.69</v>
      </c>
      <c r="AR27">
        <v>180.44</v>
      </c>
      <c r="AS27">
        <v>328.3</v>
      </c>
      <c r="AT27">
        <v>94.4</v>
      </c>
      <c r="AU27">
        <v>5.85</v>
      </c>
      <c r="AV27">
        <v>-1.18</v>
      </c>
      <c r="AW27">
        <v>-5.28</v>
      </c>
      <c r="AX27">
        <v>-4499</v>
      </c>
      <c r="BA27">
        <f t="shared" si="4"/>
        <v>89.601897301340671</v>
      </c>
      <c r="BC27">
        <f t="shared" si="3"/>
        <v>89.834098203299163</v>
      </c>
    </row>
    <row r="28" spans="1:55" x14ac:dyDescent="0.25">
      <c r="A28" s="1">
        <v>42739</v>
      </c>
      <c r="B28" s="2">
        <v>0.59600694444444446</v>
      </c>
      <c r="C28">
        <v>-80.91</v>
      </c>
      <c r="D28" s="3">
        <f t="shared" si="1"/>
        <v>80.91</v>
      </c>
      <c r="E28">
        <v>-97.07</v>
      </c>
      <c r="F28">
        <v>1875</v>
      </c>
      <c r="G28">
        <v>4522</v>
      </c>
      <c r="I28">
        <v>121</v>
      </c>
      <c r="J28">
        <v>644.5</v>
      </c>
      <c r="K28">
        <v>39.6</v>
      </c>
      <c r="L28">
        <v>-38.4</v>
      </c>
      <c r="M28" s="4">
        <f t="shared" si="0"/>
        <v>38.128786527831203</v>
      </c>
      <c r="N28" s="5">
        <f t="shared" si="2"/>
        <v>0.96284814464220203</v>
      </c>
      <c r="O28">
        <v>30.43</v>
      </c>
      <c r="P28">
        <v>29.73</v>
      </c>
      <c r="Q28">
        <v>30</v>
      </c>
      <c r="R28">
        <v>30.6</v>
      </c>
      <c r="S28">
        <v>30</v>
      </c>
      <c r="T28">
        <v>18.899999999999999</v>
      </c>
      <c r="U28">
        <v>25.9</v>
      </c>
      <c r="V28">
        <v>1.51</v>
      </c>
      <c r="W28">
        <v>0.55000000000000004</v>
      </c>
      <c r="X28">
        <v>12.61</v>
      </c>
      <c r="Y28">
        <v>596</v>
      </c>
      <c r="Z28">
        <v>29.73</v>
      </c>
      <c r="AA28">
        <v>30.43</v>
      </c>
      <c r="AB28">
        <v>-80.91</v>
      </c>
      <c r="AC28">
        <v>-77.7</v>
      </c>
      <c r="AD28">
        <v>-144.9</v>
      </c>
      <c r="AE28">
        <v>-21.625</v>
      </c>
      <c r="AF28">
        <v>0.94899999999999995</v>
      </c>
      <c r="AG28">
        <v>-75.8</v>
      </c>
      <c r="AH28">
        <v>99.3</v>
      </c>
      <c r="AI28">
        <v>-74.760000000000005</v>
      </c>
      <c r="AJ28">
        <v>-146.12</v>
      </c>
      <c r="AK28">
        <v>-1.1499999999999999</v>
      </c>
      <c r="AL28">
        <v>7.0000000000000007E-2</v>
      </c>
      <c r="AM28">
        <v>44.6</v>
      </c>
      <c r="AN28">
        <v>44.6</v>
      </c>
      <c r="AO28">
        <v>55.9</v>
      </c>
      <c r="AP28">
        <v>-110.25</v>
      </c>
      <c r="AQ28">
        <v>-142.66999999999999</v>
      </c>
      <c r="AR28">
        <v>180.25</v>
      </c>
      <c r="AS28">
        <v>327.2</v>
      </c>
      <c r="AT28">
        <v>125.89</v>
      </c>
      <c r="AU28">
        <v>9.49</v>
      </c>
      <c r="AV28">
        <v>-1.83</v>
      </c>
      <c r="AW28">
        <v>-7.11</v>
      </c>
      <c r="AX28">
        <v>-4500.1000000000004</v>
      </c>
      <c r="BA28">
        <f t="shared" si="4"/>
        <v>116.26112849959783</v>
      </c>
      <c r="BC28">
        <f t="shared" si="3"/>
        <v>116.06057039322182</v>
      </c>
    </row>
    <row r="29" spans="1:55" x14ac:dyDescent="0.25">
      <c r="A29" s="1">
        <v>42739</v>
      </c>
      <c r="B29" s="2">
        <v>0.59612268518518519</v>
      </c>
      <c r="C29">
        <v>-102.17</v>
      </c>
      <c r="D29" s="3">
        <f t="shared" si="1"/>
        <v>102.17</v>
      </c>
      <c r="E29">
        <v>-96.4</v>
      </c>
      <c r="F29">
        <v>1875</v>
      </c>
      <c r="G29">
        <v>4501</v>
      </c>
      <c r="I29">
        <v>152.9</v>
      </c>
      <c r="J29">
        <v>645.79999999999995</v>
      </c>
      <c r="K29">
        <v>50</v>
      </c>
      <c r="L29">
        <v>-48.2</v>
      </c>
      <c r="M29" s="4">
        <f t="shared" si="0"/>
        <v>48.150757899542604</v>
      </c>
      <c r="N29" s="5">
        <f t="shared" si="2"/>
        <v>0.96301515799085213</v>
      </c>
      <c r="O29">
        <v>30.48</v>
      </c>
      <c r="P29">
        <v>29.75</v>
      </c>
      <c r="Q29">
        <v>30</v>
      </c>
      <c r="R29">
        <v>30.9</v>
      </c>
      <c r="S29">
        <v>30</v>
      </c>
      <c r="T29">
        <v>18.899999999999999</v>
      </c>
      <c r="U29">
        <v>26.1</v>
      </c>
      <c r="V29">
        <v>1.5</v>
      </c>
      <c r="W29">
        <v>0.55000000000000004</v>
      </c>
      <c r="X29">
        <v>12.59</v>
      </c>
      <c r="Y29">
        <v>625</v>
      </c>
      <c r="Z29">
        <v>29.75</v>
      </c>
      <c r="AA29">
        <v>30.48</v>
      </c>
      <c r="AB29">
        <v>-102.17</v>
      </c>
      <c r="AC29">
        <v>-91.9</v>
      </c>
      <c r="AD29">
        <v>-182.8</v>
      </c>
      <c r="AE29">
        <v>-18.808</v>
      </c>
      <c r="AF29">
        <v>0.94799999999999995</v>
      </c>
      <c r="AG29">
        <v>-100.25</v>
      </c>
      <c r="AH29">
        <v>120.8</v>
      </c>
      <c r="AI29">
        <v>-93.21</v>
      </c>
      <c r="AJ29">
        <v>-182.44</v>
      </c>
      <c r="AK29">
        <v>-1.1499999999999999</v>
      </c>
      <c r="AL29">
        <v>7.0000000000000007E-2</v>
      </c>
      <c r="AM29">
        <v>45.91</v>
      </c>
      <c r="AN29">
        <v>45.9</v>
      </c>
      <c r="AO29">
        <v>58.9</v>
      </c>
      <c r="AP29">
        <v>-90.28</v>
      </c>
      <c r="AQ29">
        <v>-155.38</v>
      </c>
      <c r="AR29">
        <v>179.72</v>
      </c>
      <c r="AS29">
        <v>326.77</v>
      </c>
      <c r="AT29">
        <v>158.93</v>
      </c>
      <c r="AU29">
        <v>5.3</v>
      </c>
      <c r="AV29">
        <v>-0.85</v>
      </c>
      <c r="AW29">
        <v>-3.72</v>
      </c>
      <c r="AX29">
        <v>-4500.3999999999996</v>
      </c>
      <c r="BA29">
        <f t="shared" si="4"/>
        <v>144.67454855640642</v>
      </c>
      <c r="BC29">
        <f t="shared" si="3"/>
        <v>144.86624468798794</v>
      </c>
    </row>
    <row r="30" spans="1:55" x14ac:dyDescent="0.25">
      <c r="A30" s="1">
        <v>42739</v>
      </c>
      <c r="B30" s="2">
        <v>0.5962615740740741</v>
      </c>
      <c r="C30">
        <v>-121.84</v>
      </c>
      <c r="D30" s="3">
        <f t="shared" si="1"/>
        <v>121.84</v>
      </c>
      <c r="E30">
        <v>-96.82</v>
      </c>
      <c r="F30">
        <v>1875</v>
      </c>
      <c r="G30">
        <v>4522</v>
      </c>
      <c r="I30">
        <v>182.8</v>
      </c>
      <c r="J30">
        <v>647.1</v>
      </c>
      <c r="K30">
        <v>59.7</v>
      </c>
      <c r="L30">
        <v>-57.8</v>
      </c>
      <c r="M30" s="4">
        <f t="shared" si="0"/>
        <v>57.401712376546904</v>
      </c>
      <c r="N30" s="5">
        <f t="shared" si="2"/>
        <v>0.96150271987515745</v>
      </c>
      <c r="O30">
        <v>30.56</v>
      </c>
      <c r="P30">
        <v>29.78</v>
      </c>
      <c r="Q30">
        <v>30.1</v>
      </c>
      <c r="R30">
        <v>31.3</v>
      </c>
      <c r="S30">
        <v>30.1</v>
      </c>
      <c r="T30">
        <v>19</v>
      </c>
      <c r="U30">
        <v>26.2</v>
      </c>
      <c r="V30">
        <v>1.5</v>
      </c>
      <c r="W30">
        <v>0.55000000000000004</v>
      </c>
      <c r="X30">
        <v>12.59</v>
      </c>
      <c r="Y30">
        <v>676</v>
      </c>
      <c r="Z30">
        <v>29.78</v>
      </c>
      <c r="AA30">
        <v>30.56</v>
      </c>
      <c r="AB30">
        <v>-121.84</v>
      </c>
      <c r="AC30">
        <v>-104.1</v>
      </c>
      <c r="AD30">
        <v>-220.3</v>
      </c>
      <c r="AE30">
        <v>-20.337</v>
      </c>
      <c r="AF30">
        <v>0.95</v>
      </c>
      <c r="AG30">
        <v>-123.87</v>
      </c>
      <c r="AH30">
        <v>142.4</v>
      </c>
      <c r="AI30">
        <v>-103</v>
      </c>
      <c r="AJ30">
        <v>-221.2</v>
      </c>
      <c r="AK30">
        <v>-1.1499999999999999</v>
      </c>
      <c r="AL30">
        <v>7.0000000000000007E-2</v>
      </c>
      <c r="AM30">
        <v>48.03</v>
      </c>
      <c r="AN30">
        <v>48</v>
      </c>
      <c r="AO30">
        <v>63.5</v>
      </c>
      <c r="AP30">
        <v>-71.37</v>
      </c>
      <c r="AQ30">
        <v>-165.16</v>
      </c>
      <c r="AR30">
        <v>179.89</v>
      </c>
      <c r="AS30">
        <v>326.56</v>
      </c>
      <c r="AT30">
        <v>189.7</v>
      </c>
      <c r="AU30">
        <v>-11.67</v>
      </c>
      <c r="AV30">
        <v>11.83</v>
      </c>
      <c r="AW30">
        <v>0.15</v>
      </c>
      <c r="AX30">
        <v>-4498.8999999999996</v>
      </c>
      <c r="BA30">
        <f t="shared" si="4"/>
        <v>172.29175836353866</v>
      </c>
      <c r="BC30">
        <f t="shared" si="3"/>
        <v>172.53759010719952</v>
      </c>
    </row>
    <row r="31" spans="1:55" x14ac:dyDescent="0.25">
      <c r="A31" s="1">
        <v>42739</v>
      </c>
      <c r="B31" s="2">
        <v>0.59650462962962958</v>
      </c>
      <c r="C31">
        <v>-136.66999999999999</v>
      </c>
      <c r="D31" s="3">
        <f t="shared" si="1"/>
        <v>136.66999999999999</v>
      </c>
      <c r="E31">
        <v>-96.24</v>
      </c>
      <c r="F31">
        <v>1876</v>
      </c>
      <c r="G31">
        <v>4501</v>
      </c>
      <c r="I31">
        <v>205.7</v>
      </c>
      <c r="J31">
        <v>647.6</v>
      </c>
      <c r="K31">
        <v>67</v>
      </c>
      <c r="L31">
        <v>-64.5</v>
      </c>
      <c r="M31" s="4">
        <f t="shared" si="0"/>
        <v>64.417101038956531</v>
      </c>
      <c r="N31" s="5">
        <f t="shared" si="2"/>
        <v>0.96144926923815721</v>
      </c>
      <c r="O31">
        <v>30.76</v>
      </c>
      <c r="P31">
        <v>29.83</v>
      </c>
      <c r="Q31">
        <v>30.1</v>
      </c>
      <c r="R31">
        <v>31.8</v>
      </c>
      <c r="S31">
        <v>30.1</v>
      </c>
      <c r="T31">
        <v>19.100000000000001</v>
      </c>
      <c r="U31">
        <v>26.5</v>
      </c>
      <c r="V31">
        <v>1.5</v>
      </c>
      <c r="W31">
        <v>0.55000000000000004</v>
      </c>
      <c r="X31">
        <v>12.59</v>
      </c>
      <c r="Y31">
        <v>793</v>
      </c>
      <c r="Z31">
        <v>29.83</v>
      </c>
      <c r="AA31">
        <v>30.76</v>
      </c>
      <c r="AB31">
        <v>-136.66999999999999</v>
      </c>
      <c r="AC31">
        <v>-112.7</v>
      </c>
      <c r="AD31">
        <v>-250.7</v>
      </c>
      <c r="AE31">
        <v>-21.518000000000001</v>
      </c>
      <c r="AF31">
        <v>0.94599999999999995</v>
      </c>
      <c r="AG31">
        <v>-142.27000000000001</v>
      </c>
      <c r="AH31">
        <v>159.02000000000001</v>
      </c>
      <c r="AI31">
        <v>-114.86</v>
      </c>
      <c r="AJ31">
        <v>-249.9</v>
      </c>
      <c r="AK31">
        <v>-1.1499999999999999</v>
      </c>
      <c r="AL31">
        <v>7.0000000000000007E-2</v>
      </c>
      <c r="AM31">
        <v>52.83</v>
      </c>
      <c r="AN31">
        <v>52.8</v>
      </c>
      <c r="AO31">
        <v>73.099999999999994</v>
      </c>
      <c r="AP31">
        <v>-55.18</v>
      </c>
      <c r="AQ31">
        <v>-170.16</v>
      </c>
      <c r="AR31">
        <v>178.83</v>
      </c>
      <c r="AS31">
        <v>326.32</v>
      </c>
      <c r="AT31">
        <v>212.07</v>
      </c>
      <c r="AU31">
        <v>3.27</v>
      </c>
      <c r="AV31">
        <v>6.14</v>
      </c>
      <c r="AW31">
        <v>-8.0399999999999991</v>
      </c>
      <c r="AX31">
        <v>-4500.8999999999996</v>
      </c>
      <c r="BA31">
        <f t="shared" si="4"/>
        <v>194.36020683257155</v>
      </c>
      <c r="BC31">
        <f t="shared" si="3"/>
        <v>194.4772860773206</v>
      </c>
    </row>
    <row r="32" spans="1:55" x14ac:dyDescent="0.25">
      <c r="A32" s="1">
        <v>42739</v>
      </c>
      <c r="B32" s="2">
        <v>0.62192129629629633</v>
      </c>
      <c r="C32">
        <v>-21.43</v>
      </c>
      <c r="D32" s="3">
        <f t="shared" si="1"/>
        <v>21.43</v>
      </c>
      <c r="E32">
        <v>-87.35</v>
      </c>
      <c r="F32">
        <v>2502</v>
      </c>
      <c r="G32">
        <v>6005</v>
      </c>
      <c r="I32">
        <v>46.7</v>
      </c>
      <c r="J32">
        <v>639.29999999999995</v>
      </c>
      <c r="K32">
        <v>15.4</v>
      </c>
      <c r="L32">
        <v>-13.5</v>
      </c>
      <c r="M32" s="4">
        <f t="shared" si="0"/>
        <v>13.472496204083383</v>
      </c>
      <c r="N32" s="5">
        <f t="shared" si="2"/>
        <v>0.87483741584957031</v>
      </c>
      <c r="O32">
        <v>30.36</v>
      </c>
      <c r="P32">
        <v>29.95</v>
      </c>
      <c r="Q32">
        <v>30.2</v>
      </c>
      <c r="R32">
        <v>31</v>
      </c>
      <c r="S32">
        <v>30.1</v>
      </c>
      <c r="T32">
        <v>22.6</v>
      </c>
      <c r="U32">
        <v>26</v>
      </c>
      <c r="V32">
        <v>1.5</v>
      </c>
      <c r="W32">
        <v>0.55000000000000004</v>
      </c>
      <c r="X32">
        <v>12.6</v>
      </c>
      <c r="Y32">
        <v>359</v>
      </c>
      <c r="Z32">
        <v>29.95</v>
      </c>
      <c r="AA32">
        <v>30.36</v>
      </c>
      <c r="AB32">
        <v>-21.43</v>
      </c>
      <c r="AC32">
        <v>-11.8</v>
      </c>
      <c r="AD32">
        <v>-119.5</v>
      </c>
      <c r="AE32">
        <v>-28.312000000000001</v>
      </c>
      <c r="AF32">
        <v>0.94899999999999995</v>
      </c>
      <c r="AG32">
        <v>-11.01</v>
      </c>
      <c r="AH32">
        <v>45.8</v>
      </c>
      <c r="AI32">
        <v>-11.54</v>
      </c>
      <c r="AJ32">
        <v>-119.91</v>
      </c>
      <c r="AK32">
        <v>-0.88</v>
      </c>
      <c r="AL32">
        <v>7.0000000000000007E-2</v>
      </c>
      <c r="AM32">
        <v>41.55</v>
      </c>
      <c r="AN32">
        <v>41.5</v>
      </c>
      <c r="AO32">
        <v>51.7</v>
      </c>
      <c r="AP32">
        <v>-156.96</v>
      </c>
      <c r="AQ32">
        <v>-90.68</v>
      </c>
      <c r="AR32">
        <v>181.21</v>
      </c>
      <c r="AS32">
        <v>329.32</v>
      </c>
      <c r="AT32">
        <v>52.14</v>
      </c>
      <c r="AU32">
        <v>4.59</v>
      </c>
      <c r="AV32">
        <v>3.71</v>
      </c>
      <c r="AW32">
        <v>-8.35</v>
      </c>
      <c r="AX32">
        <v>-6003.4</v>
      </c>
      <c r="BA32">
        <f t="shared" si="4"/>
        <v>84.910217288616096</v>
      </c>
      <c r="BC32">
        <f t="shared" si="3"/>
        <v>85.180924214286364</v>
      </c>
    </row>
    <row r="33" spans="1:55" x14ac:dyDescent="0.25">
      <c r="A33" s="1">
        <v>42739</v>
      </c>
      <c r="B33" s="2">
        <v>0.62207175925925928</v>
      </c>
      <c r="C33">
        <v>-40.39</v>
      </c>
      <c r="D33" s="3">
        <f t="shared" si="1"/>
        <v>40.39</v>
      </c>
      <c r="E33">
        <v>-93.07</v>
      </c>
      <c r="F33">
        <v>2502</v>
      </c>
      <c r="G33">
        <v>6004</v>
      </c>
      <c r="I33">
        <v>83.5</v>
      </c>
      <c r="J33">
        <v>643.6</v>
      </c>
      <c r="K33">
        <v>27.4</v>
      </c>
      <c r="L33">
        <v>-25.5</v>
      </c>
      <c r="M33" s="4">
        <f t="shared" si="0"/>
        <v>25.389628422244343</v>
      </c>
      <c r="N33" s="5">
        <f t="shared" si="2"/>
        <v>0.92662877453446513</v>
      </c>
      <c r="O33">
        <v>30.43</v>
      </c>
      <c r="P33">
        <v>29.96</v>
      </c>
      <c r="Q33">
        <v>30.2</v>
      </c>
      <c r="R33">
        <v>31</v>
      </c>
      <c r="S33">
        <v>30</v>
      </c>
      <c r="T33">
        <v>22.6</v>
      </c>
      <c r="U33">
        <v>26.2</v>
      </c>
      <c r="V33">
        <v>1.5</v>
      </c>
      <c r="W33">
        <v>0.55000000000000004</v>
      </c>
      <c r="X33">
        <v>12.58</v>
      </c>
      <c r="Y33">
        <v>400</v>
      </c>
      <c r="Z33">
        <v>29.96</v>
      </c>
      <c r="AA33">
        <v>30.43</v>
      </c>
      <c r="AB33">
        <v>-40.39</v>
      </c>
      <c r="AC33">
        <v>-27.8</v>
      </c>
      <c r="AD33">
        <v>-146.6</v>
      </c>
      <c r="AE33">
        <v>-21.417999999999999</v>
      </c>
      <c r="AF33">
        <v>0.95099999999999996</v>
      </c>
      <c r="AG33">
        <v>-25.79</v>
      </c>
      <c r="AH33">
        <v>60.8</v>
      </c>
      <c r="AI33">
        <v>-25.52</v>
      </c>
      <c r="AJ33">
        <v>-147.81</v>
      </c>
      <c r="AK33">
        <v>-0.88</v>
      </c>
      <c r="AL33">
        <v>7.0000000000000007E-2</v>
      </c>
      <c r="AM33">
        <v>42.48</v>
      </c>
      <c r="AN33">
        <v>42.5</v>
      </c>
      <c r="AO33">
        <v>53.6</v>
      </c>
      <c r="AP33">
        <v>-135.94</v>
      </c>
      <c r="AQ33">
        <v>-119.4</v>
      </c>
      <c r="AR33">
        <v>180.88</v>
      </c>
      <c r="AS33">
        <v>328.41</v>
      </c>
      <c r="AT33">
        <v>90.05</v>
      </c>
      <c r="AU33">
        <v>5.99</v>
      </c>
      <c r="AV33">
        <v>-1.29</v>
      </c>
      <c r="AW33">
        <v>-4.5999999999999996</v>
      </c>
      <c r="AX33">
        <v>-6002.8</v>
      </c>
      <c r="BA33">
        <f t="shared" si="4"/>
        <v>105.50924130141397</v>
      </c>
      <c r="BC33">
        <f t="shared" si="3"/>
        <v>106.06381687455905</v>
      </c>
    </row>
    <row r="34" spans="1:55" x14ac:dyDescent="0.25">
      <c r="A34" s="1">
        <v>42739</v>
      </c>
      <c r="B34" s="2">
        <v>0.62222222222222223</v>
      </c>
      <c r="C34">
        <v>-59.45</v>
      </c>
      <c r="D34" s="3">
        <f t="shared" si="1"/>
        <v>59.45</v>
      </c>
      <c r="E34">
        <v>-94.38</v>
      </c>
      <c r="F34">
        <v>2502</v>
      </c>
      <c r="G34">
        <v>6005</v>
      </c>
      <c r="I34">
        <v>121</v>
      </c>
      <c r="J34">
        <v>644.5</v>
      </c>
      <c r="K34">
        <v>39.6</v>
      </c>
      <c r="L34">
        <v>-37.4</v>
      </c>
      <c r="M34" s="4">
        <f t="shared" si="0"/>
        <v>37.369100624787301</v>
      </c>
      <c r="N34" s="5">
        <f t="shared" si="2"/>
        <v>0.94366415719159846</v>
      </c>
      <c r="O34">
        <v>30.51</v>
      </c>
      <c r="P34">
        <v>29.97</v>
      </c>
      <c r="Q34">
        <v>30.2</v>
      </c>
      <c r="R34">
        <v>31.2</v>
      </c>
      <c r="S34">
        <v>29.9</v>
      </c>
      <c r="T34">
        <v>22.7</v>
      </c>
      <c r="U34">
        <v>26.4</v>
      </c>
      <c r="V34">
        <v>1.5</v>
      </c>
      <c r="W34">
        <v>0.55000000000000004</v>
      </c>
      <c r="X34">
        <v>12.59</v>
      </c>
      <c r="Y34">
        <v>459</v>
      </c>
      <c r="Z34">
        <v>29.97</v>
      </c>
      <c r="AA34">
        <v>30.51</v>
      </c>
      <c r="AB34">
        <v>-59.45</v>
      </c>
      <c r="AC34">
        <v>-41.9</v>
      </c>
      <c r="AD34">
        <v>-179.1</v>
      </c>
      <c r="AE34">
        <v>-19.463000000000001</v>
      </c>
      <c r="AF34">
        <v>0.94899999999999995</v>
      </c>
      <c r="AG34">
        <v>-44.42</v>
      </c>
      <c r="AH34">
        <v>78.8</v>
      </c>
      <c r="AI34">
        <v>-41.25</v>
      </c>
      <c r="AJ34">
        <v>-181.49</v>
      </c>
      <c r="AK34">
        <v>-0.88</v>
      </c>
      <c r="AL34">
        <v>7.0000000000000007E-2</v>
      </c>
      <c r="AM34">
        <v>43.86</v>
      </c>
      <c r="AN34">
        <v>43.9</v>
      </c>
      <c r="AO34">
        <v>56.5</v>
      </c>
      <c r="AP34">
        <v>-111.97</v>
      </c>
      <c r="AQ34">
        <v>-141.19999999999999</v>
      </c>
      <c r="AR34">
        <v>180.2</v>
      </c>
      <c r="AS34">
        <v>327.62</v>
      </c>
      <c r="AT34">
        <v>128.58000000000001</v>
      </c>
      <c r="AU34">
        <v>-2.94</v>
      </c>
      <c r="AV34">
        <v>2.5099999999999998</v>
      </c>
      <c r="AW34">
        <v>0.1</v>
      </c>
      <c r="AX34">
        <v>-6002.5</v>
      </c>
      <c r="BA34">
        <f t="shared" si="4"/>
        <v>130.06233121084674</v>
      </c>
      <c r="BC34">
        <f t="shared" si="3"/>
        <v>131.60581788051772</v>
      </c>
    </row>
    <row r="35" spans="1:55" x14ac:dyDescent="0.25">
      <c r="A35" s="1">
        <v>42739</v>
      </c>
      <c r="B35" s="2">
        <v>0.62234953703703699</v>
      </c>
      <c r="C35">
        <v>-80.63</v>
      </c>
      <c r="D35" s="3">
        <f t="shared" si="1"/>
        <v>80.63</v>
      </c>
      <c r="E35">
        <v>-95.07</v>
      </c>
      <c r="F35">
        <v>2502</v>
      </c>
      <c r="G35">
        <v>6004</v>
      </c>
      <c r="I35">
        <v>163.30000000000001</v>
      </c>
      <c r="J35">
        <v>645.5</v>
      </c>
      <c r="K35">
        <v>53.4</v>
      </c>
      <c r="L35">
        <v>-50.7</v>
      </c>
      <c r="M35" s="4">
        <f t="shared" ref="M35:M66" si="5">C35*AX35*2*PI()/60000</f>
        <v>50.691719925668075</v>
      </c>
      <c r="N35" s="5">
        <f t="shared" si="2"/>
        <v>0.94928314467543218</v>
      </c>
      <c r="O35">
        <v>30.6</v>
      </c>
      <c r="P35">
        <v>29.98</v>
      </c>
      <c r="Q35">
        <v>30.2</v>
      </c>
      <c r="R35">
        <v>31.3</v>
      </c>
      <c r="S35">
        <v>29.8</v>
      </c>
      <c r="T35">
        <v>22.7</v>
      </c>
      <c r="U35">
        <v>26.6</v>
      </c>
      <c r="V35">
        <v>1.5</v>
      </c>
      <c r="W35">
        <v>0.56000000000000005</v>
      </c>
      <c r="X35">
        <v>12.6</v>
      </c>
      <c r="Y35">
        <v>532</v>
      </c>
      <c r="Z35">
        <v>29.98</v>
      </c>
      <c r="AA35">
        <v>30.6</v>
      </c>
      <c r="AB35">
        <v>-80.63</v>
      </c>
      <c r="AC35">
        <v>-54.7</v>
      </c>
      <c r="AD35">
        <v>-220.6</v>
      </c>
      <c r="AE35">
        <v>-17.64</v>
      </c>
      <c r="AF35">
        <v>0.94799999999999995</v>
      </c>
      <c r="AG35">
        <v>-64.760000000000005</v>
      </c>
      <c r="AH35">
        <v>98.3</v>
      </c>
      <c r="AI35">
        <v>-53.5</v>
      </c>
      <c r="AJ35">
        <v>-220.47</v>
      </c>
      <c r="AK35">
        <v>-0.88</v>
      </c>
      <c r="AL35">
        <v>7.0000000000000007E-2</v>
      </c>
      <c r="AM35">
        <v>45.68</v>
      </c>
      <c r="AN35">
        <v>45.7</v>
      </c>
      <c r="AO35">
        <v>60.3</v>
      </c>
      <c r="AP35">
        <v>-82.8</v>
      </c>
      <c r="AQ35">
        <v>-159.46</v>
      </c>
      <c r="AR35">
        <v>179.63</v>
      </c>
      <c r="AS35">
        <v>326.8</v>
      </c>
      <c r="AT35">
        <v>171.62</v>
      </c>
      <c r="AU35">
        <v>2.21</v>
      </c>
      <c r="AV35">
        <v>-0.16</v>
      </c>
      <c r="AW35">
        <v>-2.68</v>
      </c>
      <c r="AX35">
        <v>-6003.6</v>
      </c>
      <c r="BA35">
        <f t="shared" si="4"/>
        <v>160.71162061282314</v>
      </c>
      <c r="BC35">
        <f t="shared" si="3"/>
        <v>160.42018404801809</v>
      </c>
    </row>
    <row r="36" spans="1:55" x14ac:dyDescent="0.25">
      <c r="A36" s="1">
        <v>42739</v>
      </c>
      <c r="B36" s="2">
        <v>0.62246527777777783</v>
      </c>
      <c r="C36">
        <v>-100.86</v>
      </c>
      <c r="D36" s="3">
        <f t="shared" si="1"/>
        <v>100.86</v>
      </c>
      <c r="E36">
        <v>-95.14</v>
      </c>
      <c r="F36">
        <v>2502</v>
      </c>
      <c r="G36">
        <v>6004</v>
      </c>
      <c r="I36">
        <v>204.8</v>
      </c>
      <c r="J36">
        <v>645.6</v>
      </c>
      <c r="K36">
        <v>66.7</v>
      </c>
      <c r="L36">
        <v>-63.5</v>
      </c>
      <c r="M36" s="4">
        <f t="shared" si="5"/>
        <v>63.406005518617683</v>
      </c>
      <c r="N36" s="5">
        <f t="shared" si="2"/>
        <v>0.95061477539156947</v>
      </c>
      <c r="O36">
        <v>30.72</v>
      </c>
      <c r="P36">
        <v>30.01</v>
      </c>
      <c r="Q36">
        <v>30.2</v>
      </c>
      <c r="R36">
        <v>31.6</v>
      </c>
      <c r="S36">
        <v>29.8</v>
      </c>
      <c r="T36">
        <v>22.7</v>
      </c>
      <c r="U36">
        <v>26.8</v>
      </c>
      <c r="V36">
        <v>1.5</v>
      </c>
      <c r="W36">
        <v>0.56000000000000005</v>
      </c>
      <c r="X36">
        <v>12.59</v>
      </c>
      <c r="Y36">
        <v>617</v>
      </c>
      <c r="Z36">
        <v>30.01</v>
      </c>
      <c r="AA36">
        <v>30.72</v>
      </c>
      <c r="AB36">
        <v>-100.86</v>
      </c>
      <c r="AC36">
        <v>-65.400000000000006</v>
      </c>
      <c r="AD36">
        <v>-266.8</v>
      </c>
      <c r="AE36">
        <v>-12.923</v>
      </c>
      <c r="AF36">
        <v>0.95099999999999996</v>
      </c>
      <c r="AG36">
        <v>-83.57</v>
      </c>
      <c r="AH36">
        <v>119</v>
      </c>
      <c r="AI36">
        <v>-65.41</v>
      </c>
      <c r="AJ36">
        <v>-266.24</v>
      </c>
      <c r="AK36">
        <v>-0.88</v>
      </c>
      <c r="AL36">
        <v>7.0000000000000007E-2</v>
      </c>
      <c r="AM36">
        <v>48.23</v>
      </c>
      <c r="AN36">
        <v>48.2</v>
      </c>
      <c r="AO36">
        <v>66.3</v>
      </c>
      <c r="AP36">
        <v>-51.36</v>
      </c>
      <c r="AQ36">
        <v>-172.47</v>
      </c>
      <c r="AR36">
        <v>179.91</v>
      </c>
      <c r="AS36">
        <v>325.77</v>
      </c>
      <c r="AT36">
        <v>213.88</v>
      </c>
      <c r="AU36">
        <v>1.38</v>
      </c>
      <c r="AV36">
        <v>-2.02</v>
      </c>
      <c r="AW36">
        <v>-0.6</v>
      </c>
      <c r="AX36">
        <v>-6003.2</v>
      </c>
      <c r="BA36">
        <f t="shared" si="4"/>
        <v>194.24134472351656</v>
      </c>
      <c r="BC36">
        <f t="shared" si="3"/>
        <v>193.85846086771659</v>
      </c>
    </row>
    <row r="37" spans="1:55" x14ac:dyDescent="0.25">
      <c r="A37" s="1">
        <v>42739</v>
      </c>
      <c r="B37" s="2">
        <v>0.63261574074074078</v>
      </c>
      <c r="C37">
        <v>-21.41</v>
      </c>
      <c r="D37" s="3">
        <f t="shared" si="1"/>
        <v>21.41</v>
      </c>
      <c r="E37">
        <v>-84.83</v>
      </c>
      <c r="F37">
        <v>3128</v>
      </c>
      <c r="G37">
        <v>7506</v>
      </c>
      <c r="I37">
        <v>60.3</v>
      </c>
      <c r="J37">
        <v>639.9</v>
      </c>
      <c r="K37">
        <v>19.8</v>
      </c>
      <c r="L37">
        <v>-16.8</v>
      </c>
      <c r="M37" s="4">
        <f t="shared" si="5"/>
        <v>16.826584928124927</v>
      </c>
      <c r="N37" s="5">
        <f t="shared" si="2"/>
        <v>0.84982752162247099</v>
      </c>
      <c r="O37">
        <v>30.23</v>
      </c>
      <c r="P37">
        <v>29.86</v>
      </c>
      <c r="Q37">
        <v>30.1</v>
      </c>
      <c r="R37">
        <v>30.7</v>
      </c>
      <c r="S37">
        <v>29.8</v>
      </c>
      <c r="T37">
        <v>24.1</v>
      </c>
      <c r="U37">
        <v>28.3</v>
      </c>
      <c r="V37">
        <v>1.5</v>
      </c>
      <c r="W37">
        <v>0.55000000000000004</v>
      </c>
      <c r="X37">
        <v>12.58</v>
      </c>
      <c r="Y37">
        <v>316</v>
      </c>
      <c r="Z37">
        <v>29.86</v>
      </c>
      <c r="AA37">
        <v>30.23</v>
      </c>
      <c r="AB37">
        <v>-21.41</v>
      </c>
      <c r="AC37">
        <v>0</v>
      </c>
      <c r="AD37">
        <v>-157.4</v>
      </c>
      <c r="AE37">
        <v>-18.866</v>
      </c>
      <c r="AF37">
        <v>0.97899999999999998</v>
      </c>
      <c r="AG37">
        <v>-1.42</v>
      </c>
      <c r="AH37">
        <v>39.299999999999997</v>
      </c>
      <c r="AI37">
        <v>-0.54</v>
      </c>
      <c r="AJ37">
        <v>-157.81</v>
      </c>
      <c r="AK37">
        <v>-0.88</v>
      </c>
      <c r="AL37">
        <v>7.0000000000000007E-2</v>
      </c>
      <c r="AM37">
        <v>38.270000000000003</v>
      </c>
      <c r="AN37">
        <v>38.299999999999997</v>
      </c>
      <c r="AO37">
        <v>50.2</v>
      </c>
      <c r="AP37">
        <v>-154.19</v>
      </c>
      <c r="AQ37">
        <v>-106.04</v>
      </c>
      <c r="AR37">
        <v>187.13</v>
      </c>
      <c r="AS37">
        <v>329.18</v>
      </c>
      <c r="AT37">
        <v>68.89</v>
      </c>
      <c r="AU37">
        <v>12.92</v>
      </c>
      <c r="AV37">
        <v>-3.83</v>
      </c>
      <c r="AW37">
        <v>-8.65</v>
      </c>
      <c r="AX37">
        <v>-7505</v>
      </c>
      <c r="BA37">
        <f t="shared" si="4"/>
        <v>111.29860735876258</v>
      </c>
      <c r="BC37">
        <f t="shared" si="3"/>
        <v>111.58917443013905</v>
      </c>
    </row>
    <row r="38" spans="1:55" x14ac:dyDescent="0.25">
      <c r="A38" s="1">
        <v>42739</v>
      </c>
      <c r="B38" s="2">
        <v>0.63273148148148151</v>
      </c>
      <c r="C38">
        <v>-40.47</v>
      </c>
      <c r="D38" s="3">
        <f t="shared" si="1"/>
        <v>40.47</v>
      </c>
      <c r="E38">
        <v>-90.35</v>
      </c>
      <c r="F38">
        <v>3128</v>
      </c>
      <c r="G38">
        <v>7507</v>
      </c>
      <c r="I38">
        <v>107.3</v>
      </c>
      <c r="J38">
        <v>643.70000000000005</v>
      </c>
      <c r="K38">
        <v>35.299999999999997</v>
      </c>
      <c r="L38">
        <v>-31.9</v>
      </c>
      <c r="M38" s="4">
        <f t="shared" si="5"/>
        <v>31.810491723632889</v>
      </c>
      <c r="N38" s="5">
        <f t="shared" si="2"/>
        <v>0.90114707432387797</v>
      </c>
      <c r="O38">
        <v>30.34</v>
      </c>
      <c r="P38">
        <v>29.9</v>
      </c>
      <c r="Q38">
        <v>30.1</v>
      </c>
      <c r="R38">
        <v>30.8</v>
      </c>
      <c r="S38">
        <v>29.9</v>
      </c>
      <c r="T38">
        <v>24.1</v>
      </c>
      <c r="U38">
        <v>28.5</v>
      </c>
      <c r="V38">
        <v>1.51</v>
      </c>
      <c r="W38">
        <v>0.56000000000000005</v>
      </c>
      <c r="X38">
        <v>12.6</v>
      </c>
      <c r="Y38">
        <v>377</v>
      </c>
      <c r="Z38">
        <v>29.9</v>
      </c>
      <c r="AA38">
        <v>30.34</v>
      </c>
      <c r="AB38">
        <v>-40.47</v>
      </c>
      <c r="AC38">
        <v>-12.9</v>
      </c>
      <c r="AD38">
        <v>-193.3</v>
      </c>
      <c r="AE38">
        <v>-16.783000000000001</v>
      </c>
      <c r="AF38">
        <v>0.94699999999999995</v>
      </c>
      <c r="AG38">
        <v>-16.190000000000001</v>
      </c>
      <c r="AH38">
        <v>59</v>
      </c>
      <c r="AI38">
        <v>-10</v>
      </c>
      <c r="AJ38">
        <v>-197.71</v>
      </c>
      <c r="AK38">
        <v>-0.88</v>
      </c>
      <c r="AL38">
        <v>7.0000000000000007E-2</v>
      </c>
      <c r="AM38">
        <v>40.14</v>
      </c>
      <c r="AN38">
        <v>40.1</v>
      </c>
      <c r="AO38">
        <v>54.4</v>
      </c>
      <c r="AP38">
        <v>-120.16</v>
      </c>
      <c r="AQ38">
        <v>-134.63</v>
      </c>
      <c r="AR38">
        <v>180.36</v>
      </c>
      <c r="AS38">
        <v>327.79</v>
      </c>
      <c r="AT38">
        <v>117.42</v>
      </c>
      <c r="AU38">
        <v>3.86</v>
      </c>
      <c r="AV38">
        <v>-2.5099999999999998</v>
      </c>
      <c r="AW38">
        <v>-3.29</v>
      </c>
      <c r="AX38">
        <v>-7506</v>
      </c>
      <c r="BA38">
        <f t="shared" si="4"/>
        <v>136.98777317702482</v>
      </c>
      <c r="BC38">
        <f t="shared" si="3"/>
        <v>139.9807917180068</v>
      </c>
    </row>
    <row r="39" spans="1:55" x14ac:dyDescent="0.25">
      <c r="A39" s="1">
        <v>42739</v>
      </c>
      <c r="B39" s="2">
        <v>0.63289351851851849</v>
      </c>
      <c r="C39">
        <v>-60.9</v>
      </c>
      <c r="D39" s="3">
        <f t="shared" si="1"/>
        <v>60.9</v>
      </c>
      <c r="E39">
        <v>-92.66</v>
      </c>
      <c r="F39">
        <v>3128</v>
      </c>
      <c r="G39">
        <v>7507</v>
      </c>
      <c r="I39">
        <v>158.1</v>
      </c>
      <c r="J39">
        <v>646.20000000000005</v>
      </c>
      <c r="K39">
        <v>51.7</v>
      </c>
      <c r="L39">
        <v>-48</v>
      </c>
      <c r="M39" s="4">
        <f t="shared" si="5"/>
        <v>47.865824032881932</v>
      </c>
      <c r="N39" s="5">
        <f t="shared" si="2"/>
        <v>0.92583798903059822</v>
      </c>
      <c r="O39">
        <v>30.51</v>
      </c>
      <c r="P39">
        <v>29.95</v>
      </c>
      <c r="Q39">
        <v>30.2</v>
      </c>
      <c r="R39">
        <v>31.2</v>
      </c>
      <c r="S39">
        <v>29.9</v>
      </c>
      <c r="T39">
        <v>24.1</v>
      </c>
      <c r="U39">
        <v>28.7</v>
      </c>
      <c r="V39">
        <v>1.5</v>
      </c>
      <c r="W39">
        <v>0.56000000000000005</v>
      </c>
      <c r="X39">
        <v>12.58</v>
      </c>
      <c r="Y39">
        <v>485</v>
      </c>
      <c r="Z39">
        <v>29.95</v>
      </c>
      <c r="AA39">
        <v>30.51</v>
      </c>
      <c r="AB39">
        <v>-60.9</v>
      </c>
      <c r="AC39">
        <v>-25.1</v>
      </c>
      <c r="AD39">
        <v>-233</v>
      </c>
      <c r="AE39">
        <v>-13.712999999999999</v>
      </c>
      <c r="AF39">
        <v>0.94799999999999995</v>
      </c>
      <c r="AG39">
        <v>-29.75</v>
      </c>
      <c r="AH39">
        <v>75</v>
      </c>
      <c r="AI39">
        <v>-21.49</v>
      </c>
      <c r="AJ39">
        <v>-235.44</v>
      </c>
      <c r="AK39">
        <v>-0.88</v>
      </c>
      <c r="AL39">
        <v>7.0000000000000007E-2</v>
      </c>
      <c r="AM39">
        <v>43.67</v>
      </c>
      <c r="AN39">
        <v>43.7</v>
      </c>
      <c r="AO39">
        <v>62.2</v>
      </c>
      <c r="AP39">
        <v>-83.64</v>
      </c>
      <c r="AQ39">
        <v>-159.12</v>
      </c>
      <c r="AR39">
        <v>179.72</v>
      </c>
      <c r="AS39">
        <v>327.02999999999997</v>
      </c>
      <c r="AT39">
        <v>168.82</v>
      </c>
      <c r="AU39">
        <v>8.82</v>
      </c>
      <c r="AV39">
        <v>-9.35</v>
      </c>
      <c r="AW39">
        <v>0.37</v>
      </c>
      <c r="AX39">
        <v>-7505.5</v>
      </c>
      <c r="BA39">
        <f t="shared" si="4"/>
        <v>165.70909751730591</v>
      </c>
      <c r="BC39">
        <f t="shared" si="3"/>
        <v>167.17328390026918</v>
      </c>
    </row>
    <row r="40" spans="1:55" x14ac:dyDescent="0.25">
      <c r="A40" s="1">
        <v>42739</v>
      </c>
      <c r="B40" s="2">
        <v>0.63310185185185186</v>
      </c>
      <c r="C40">
        <v>-78.98</v>
      </c>
      <c r="D40" s="3">
        <f t="shared" si="1"/>
        <v>78.98</v>
      </c>
      <c r="E40">
        <v>-93.49</v>
      </c>
      <c r="F40">
        <v>3128</v>
      </c>
      <c r="G40">
        <v>7506</v>
      </c>
      <c r="I40">
        <v>204.2</v>
      </c>
      <c r="J40">
        <v>648.6</v>
      </c>
      <c r="K40">
        <v>66.599999999999994</v>
      </c>
      <c r="L40">
        <v>-62.3</v>
      </c>
      <c r="M40" s="4">
        <f t="shared" si="5"/>
        <v>62.077063236182838</v>
      </c>
      <c r="N40" s="5">
        <f t="shared" si="2"/>
        <v>0.93208803657932193</v>
      </c>
      <c r="O40">
        <v>30.82</v>
      </c>
      <c r="P40">
        <v>30.04</v>
      </c>
      <c r="Q40">
        <v>30.3</v>
      </c>
      <c r="R40">
        <v>31.7</v>
      </c>
      <c r="S40">
        <v>30</v>
      </c>
      <c r="T40">
        <v>24.1</v>
      </c>
      <c r="U40">
        <v>29.1</v>
      </c>
      <c r="V40">
        <v>1.5</v>
      </c>
      <c r="W40">
        <v>0.56000000000000005</v>
      </c>
      <c r="X40">
        <v>12.59</v>
      </c>
      <c r="Y40">
        <v>673</v>
      </c>
      <c r="Z40">
        <v>30.04</v>
      </c>
      <c r="AA40">
        <v>30.82</v>
      </c>
      <c r="AB40">
        <v>-78.98</v>
      </c>
      <c r="AC40">
        <v>-33</v>
      </c>
      <c r="AD40">
        <v>-276.8</v>
      </c>
      <c r="AE40">
        <v>-15.037000000000001</v>
      </c>
      <c r="AF40">
        <v>0.94599999999999995</v>
      </c>
      <c r="AG40">
        <v>-42.44</v>
      </c>
      <c r="AH40">
        <v>110.6</v>
      </c>
      <c r="AI40">
        <v>-29.51</v>
      </c>
      <c r="AJ40">
        <v>-278.77999999999997</v>
      </c>
      <c r="AK40">
        <v>-0.88</v>
      </c>
      <c r="AL40">
        <v>7.0000000000000007E-2</v>
      </c>
      <c r="AM40">
        <v>49.73</v>
      </c>
      <c r="AN40">
        <v>49.7</v>
      </c>
      <c r="AO40">
        <v>74.8</v>
      </c>
      <c r="AP40">
        <v>-44.98</v>
      </c>
      <c r="AQ40">
        <v>-173.66</v>
      </c>
      <c r="AR40">
        <v>179.34</v>
      </c>
      <c r="AS40">
        <v>325.7</v>
      </c>
      <c r="AT40">
        <v>214.86</v>
      </c>
      <c r="AU40">
        <v>12.54</v>
      </c>
      <c r="AV40">
        <v>-11.68</v>
      </c>
      <c r="AW40">
        <v>-0.5</v>
      </c>
      <c r="AX40">
        <v>-7505.6</v>
      </c>
      <c r="BA40">
        <f t="shared" si="4"/>
        <v>197.11321619820421</v>
      </c>
      <c r="BC40">
        <f t="shared" si="3"/>
        <v>198.22856567609014</v>
      </c>
    </row>
    <row r="41" spans="1:55" x14ac:dyDescent="0.25">
      <c r="A41" s="1">
        <v>42739</v>
      </c>
      <c r="B41" s="2">
        <v>0.63780092592592597</v>
      </c>
      <c r="C41">
        <v>-31.75</v>
      </c>
      <c r="D41" s="3">
        <f t="shared" si="1"/>
        <v>31.75</v>
      </c>
      <c r="E41">
        <v>-89.37</v>
      </c>
      <c r="F41">
        <v>3750</v>
      </c>
      <c r="G41">
        <v>9001</v>
      </c>
      <c r="I41">
        <v>102.4</v>
      </c>
      <c r="J41">
        <v>641.70000000000005</v>
      </c>
      <c r="K41">
        <v>33.6</v>
      </c>
      <c r="L41">
        <v>-30.1</v>
      </c>
      <c r="M41" s="4">
        <f t="shared" si="5"/>
        <v>29.916687835770176</v>
      </c>
      <c r="N41" s="5">
        <f t="shared" si="2"/>
        <v>0.89037761415982664</v>
      </c>
      <c r="O41">
        <v>31.08</v>
      </c>
      <c r="P41">
        <v>29.97</v>
      </c>
      <c r="Q41">
        <v>30.1</v>
      </c>
      <c r="R41">
        <v>30.9</v>
      </c>
      <c r="S41">
        <v>30</v>
      </c>
      <c r="T41">
        <v>25.2</v>
      </c>
      <c r="U41">
        <v>33.4</v>
      </c>
      <c r="V41">
        <v>1.5</v>
      </c>
      <c r="W41">
        <v>0.55000000000000004</v>
      </c>
      <c r="X41">
        <v>12.59</v>
      </c>
      <c r="Y41">
        <v>955</v>
      </c>
      <c r="Z41">
        <v>29.97</v>
      </c>
      <c r="AA41">
        <v>31.08</v>
      </c>
      <c r="AB41">
        <v>-31.75</v>
      </c>
      <c r="AC41">
        <v>0</v>
      </c>
      <c r="AD41">
        <v>-181.9</v>
      </c>
      <c r="AE41">
        <v>-0.373</v>
      </c>
      <c r="AF41">
        <v>1.2250000000000001</v>
      </c>
      <c r="AG41">
        <v>-0.26</v>
      </c>
      <c r="AH41">
        <v>32.700000000000003</v>
      </c>
      <c r="AI41">
        <v>-0.87</v>
      </c>
      <c r="AJ41">
        <v>-181.69</v>
      </c>
      <c r="AK41">
        <v>-0.88</v>
      </c>
      <c r="AL41">
        <v>7.0000000000000007E-2</v>
      </c>
      <c r="AM41">
        <v>52.99</v>
      </c>
      <c r="AN41">
        <v>53</v>
      </c>
      <c r="AO41">
        <v>73.3</v>
      </c>
      <c r="AP41">
        <v>-159.38999999999999</v>
      </c>
      <c r="AQ41">
        <v>-170.65</v>
      </c>
      <c r="AR41">
        <v>200.75</v>
      </c>
      <c r="AS41">
        <v>329.28</v>
      </c>
      <c r="AT41">
        <v>111.83</v>
      </c>
      <c r="AU41">
        <v>-6.31</v>
      </c>
      <c r="AV41">
        <v>5.86</v>
      </c>
      <c r="AW41">
        <v>-3.95</v>
      </c>
      <c r="AX41">
        <v>-8997.9</v>
      </c>
      <c r="BA41">
        <f t="shared" si="4"/>
        <v>128.62272349783299</v>
      </c>
      <c r="BC41">
        <f t="shared" si="3"/>
        <v>128.47570392879734</v>
      </c>
    </row>
    <row r="42" spans="1:55" x14ac:dyDescent="0.25">
      <c r="A42" s="1">
        <v>42739</v>
      </c>
      <c r="B42" s="2">
        <v>0.63798611111111114</v>
      </c>
      <c r="C42">
        <v>-41.16</v>
      </c>
      <c r="D42" s="3">
        <f t="shared" si="1"/>
        <v>41.16</v>
      </c>
      <c r="E42">
        <v>-89.79</v>
      </c>
      <c r="F42">
        <v>3750</v>
      </c>
      <c r="G42">
        <v>9000</v>
      </c>
      <c r="I42">
        <v>132.1</v>
      </c>
      <c r="J42">
        <v>643.79999999999995</v>
      </c>
      <c r="K42">
        <v>43.2</v>
      </c>
      <c r="L42">
        <v>-38.799999999999997</v>
      </c>
      <c r="M42" s="4">
        <f t="shared" si="5"/>
        <v>38.787644794893964</v>
      </c>
      <c r="N42" s="5">
        <f t="shared" si="2"/>
        <v>0.89786214802995279</v>
      </c>
      <c r="O42">
        <v>31.27</v>
      </c>
      <c r="P42">
        <v>30.01</v>
      </c>
      <c r="Q42">
        <v>30.2</v>
      </c>
      <c r="R42">
        <v>31.3</v>
      </c>
      <c r="S42">
        <v>30.1</v>
      </c>
      <c r="T42">
        <v>25.2</v>
      </c>
      <c r="U42">
        <v>33.799999999999997</v>
      </c>
      <c r="V42">
        <v>1.5</v>
      </c>
      <c r="W42">
        <v>0.55000000000000004</v>
      </c>
      <c r="X42">
        <v>12.59</v>
      </c>
      <c r="Y42">
        <v>1082</v>
      </c>
      <c r="Z42">
        <v>30.01</v>
      </c>
      <c r="AA42">
        <v>31.27</v>
      </c>
      <c r="AB42">
        <v>-41.16</v>
      </c>
      <c r="AC42">
        <v>-1.1000000000000001</v>
      </c>
      <c r="AD42">
        <v>-223</v>
      </c>
      <c r="AE42">
        <v>-10.632999999999999</v>
      </c>
      <c r="AF42">
        <v>0.94899999999999995</v>
      </c>
      <c r="AG42">
        <v>1.3</v>
      </c>
      <c r="AH42">
        <v>55.3</v>
      </c>
      <c r="AI42">
        <v>-0.39</v>
      </c>
      <c r="AJ42">
        <v>-222.69</v>
      </c>
      <c r="AK42">
        <v>-0.88</v>
      </c>
      <c r="AL42">
        <v>7.0000000000000007E-2</v>
      </c>
      <c r="AM42">
        <v>55.58</v>
      </c>
      <c r="AN42">
        <v>55.6</v>
      </c>
      <c r="AO42">
        <v>81.7</v>
      </c>
      <c r="AP42">
        <v>-97.66</v>
      </c>
      <c r="AQ42">
        <v>-151.62</v>
      </c>
      <c r="AR42">
        <v>180.37</v>
      </c>
      <c r="AS42">
        <v>327.32</v>
      </c>
      <c r="AT42">
        <v>144.91999999999999</v>
      </c>
      <c r="AU42">
        <v>-9.5</v>
      </c>
      <c r="AV42">
        <v>9.27</v>
      </c>
      <c r="AW42">
        <v>1.05</v>
      </c>
      <c r="AX42">
        <v>-8998.9</v>
      </c>
      <c r="BA42">
        <f t="shared" si="4"/>
        <v>157.68673057679899</v>
      </c>
      <c r="BC42">
        <f t="shared" si="3"/>
        <v>157.46585058354714</v>
      </c>
    </row>
    <row r="43" spans="1:55" x14ac:dyDescent="0.25">
      <c r="A43" s="1">
        <v>42739</v>
      </c>
      <c r="B43" s="2">
        <v>0.63820601851851855</v>
      </c>
      <c r="C43">
        <v>-50.74</v>
      </c>
      <c r="D43" s="3">
        <f t="shared" si="1"/>
        <v>50.74</v>
      </c>
      <c r="E43">
        <v>-91.48</v>
      </c>
      <c r="F43">
        <v>3750</v>
      </c>
      <c r="G43">
        <v>9000</v>
      </c>
      <c r="I43">
        <v>160.5</v>
      </c>
      <c r="J43">
        <v>644.29999999999995</v>
      </c>
      <c r="K43">
        <v>52.4</v>
      </c>
      <c r="L43">
        <v>-48</v>
      </c>
      <c r="M43" s="4">
        <f t="shared" si="5"/>
        <v>47.822386069018791</v>
      </c>
      <c r="N43" s="5">
        <f t="shared" si="2"/>
        <v>0.91264095551562585</v>
      </c>
      <c r="O43">
        <v>31.58</v>
      </c>
      <c r="P43">
        <v>30.08</v>
      </c>
      <c r="Q43">
        <v>30.3</v>
      </c>
      <c r="R43">
        <v>31.8</v>
      </c>
      <c r="S43">
        <v>30.2</v>
      </c>
      <c r="T43">
        <v>25.3</v>
      </c>
      <c r="U43">
        <v>34.299999999999997</v>
      </c>
      <c r="V43">
        <v>1.5</v>
      </c>
      <c r="W43">
        <v>0.55000000000000004</v>
      </c>
      <c r="X43">
        <v>12.6</v>
      </c>
      <c r="Y43">
        <v>1283</v>
      </c>
      <c r="Z43">
        <v>30.08</v>
      </c>
      <c r="AA43">
        <v>31.58</v>
      </c>
      <c r="AB43">
        <v>-50.74</v>
      </c>
      <c r="AC43">
        <v>-5.4</v>
      </c>
      <c r="AD43">
        <v>-242.7</v>
      </c>
      <c r="AE43">
        <v>-9.2309999999999999</v>
      </c>
      <c r="AF43">
        <v>0.94799999999999995</v>
      </c>
      <c r="AG43">
        <v>-7.02</v>
      </c>
      <c r="AH43">
        <v>62.8</v>
      </c>
      <c r="AI43">
        <v>-4.49</v>
      </c>
      <c r="AJ43">
        <v>-240.58</v>
      </c>
      <c r="AK43">
        <v>-0.88</v>
      </c>
      <c r="AL43">
        <v>7.0000000000000007E-2</v>
      </c>
      <c r="AM43">
        <v>61.45</v>
      </c>
      <c r="AN43">
        <v>61.4</v>
      </c>
      <c r="AO43">
        <v>94.6</v>
      </c>
      <c r="AP43">
        <v>-73.56</v>
      </c>
      <c r="AQ43">
        <v>-164.28</v>
      </c>
      <c r="AR43">
        <v>179.98</v>
      </c>
      <c r="AS43">
        <v>326.85000000000002</v>
      </c>
      <c r="AT43">
        <v>173.3</v>
      </c>
      <c r="AU43">
        <v>2.2599999999999998</v>
      </c>
      <c r="AV43">
        <v>-3.97</v>
      </c>
      <c r="AW43">
        <v>0.59</v>
      </c>
      <c r="AX43">
        <v>-9000.2000000000007</v>
      </c>
      <c r="BA43">
        <f t="shared" si="4"/>
        <v>171.65728938789636</v>
      </c>
      <c r="BC43">
        <f t="shared" si="3"/>
        <v>170.14537387187465</v>
      </c>
    </row>
    <row r="44" spans="1:55" x14ac:dyDescent="0.25">
      <c r="A44" s="1">
        <v>42739</v>
      </c>
      <c r="B44" s="2">
        <v>0.63836805555555554</v>
      </c>
      <c r="C44">
        <v>-59.67</v>
      </c>
      <c r="D44" s="3">
        <f t="shared" si="1"/>
        <v>59.67</v>
      </c>
      <c r="E44">
        <v>-91.7</v>
      </c>
      <c r="F44">
        <v>3750</v>
      </c>
      <c r="G44">
        <v>9000</v>
      </c>
      <c r="I44">
        <v>187.8</v>
      </c>
      <c r="J44">
        <v>645.9</v>
      </c>
      <c r="K44">
        <v>61.3</v>
      </c>
      <c r="L44">
        <v>-56.2</v>
      </c>
      <c r="M44" s="4">
        <f t="shared" si="5"/>
        <v>56.243273856920077</v>
      </c>
      <c r="N44" s="5">
        <f t="shared" si="2"/>
        <v>0.91750854578988705</v>
      </c>
      <c r="O44">
        <v>31.8</v>
      </c>
      <c r="P44">
        <v>30.15</v>
      </c>
      <c r="Q44">
        <v>30.4</v>
      </c>
      <c r="R44">
        <v>31.9</v>
      </c>
      <c r="S44">
        <v>30.1</v>
      </c>
      <c r="T44">
        <v>25.3</v>
      </c>
      <c r="U44">
        <v>34.700000000000003</v>
      </c>
      <c r="V44">
        <v>1.5</v>
      </c>
      <c r="W44">
        <v>0.56000000000000005</v>
      </c>
      <c r="X44">
        <v>12.6</v>
      </c>
      <c r="Y44">
        <v>1418</v>
      </c>
      <c r="Z44">
        <v>30.15</v>
      </c>
      <c r="AA44">
        <v>31.8</v>
      </c>
      <c r="AB44">
        <v>-59.67</v>
      </c>
      <c r="AC44">
        <v>-9.1999999999999993</v>
      </c>
      <c r="AD44">
        <v>-265.2</v>
      </c>
      <c r="AE44">
        <v>-9.2750000000000004</v>
      </c>
      <c r="AF44">
        <v>0.94699999999999995</v>
      </c>
      <c r="AG44">
        <v>-12.14</v>
      </c>
      <c r="AH44">
        <v>71.099999999999994</v>
      </c>
      <c r="AI44">
        <v>-2.67</v>
      </c>
      <c r="AJ44">
        <v>-266.51</v>
      </c>
      <c r="AK44">
        <v>-0.88</v>
      </c>
      <c r="AL44">
        <v>7.0000000000000007E-2</v>
      </c>
      <c r="AM44">
        <v>65.88</v>
      </c>
      <c r="AN44">
        <v>65.900000000000006</v>
      </c>
      <c r="AO44">
        <v>103.1</v>
      </c>
      <c r="AP44">
        <v>-49.12</v>
      </c>
      <c r="AQ44">
        <v>-172.42</v>
      </c>
      <c r="AR44">
        <v>179.24</v>
      </c>
      <c r="AS44">
        <v>326.66000000000003</v>
      </c>
      <c r="AT44">
        <v>199.97</v>
      </c>
      <c r="AU44">
        <v>4.9400000000000004</v>
      </c>
      <c r="AV44">
        <v>-3.27</v>
      </c>
      <c r="AW44">
        <v>-2.65</v>
      </c>
      <c r="AX44">
        <v>-9000.9</v>
      </c>
      <c r="BA44">
        <f t="shared" si="4"/>
        <v>187.63752289987201</v>
      </c>
      <c r="BC44">
        <f t="shared" si="3"/>
        <v>188.46048524823442</v>
      </c>
    </row>
    <row r="45" spans="1:55" x14ac:dyDescent="0.25">
      <c r="A45" s="1">
        <v>42739</v>
      </c>
      <c r="B45" s="2">
        <v>0.6384953703703703</v>
      </c>
      <c r="C45">
        <v>-66.209999999999994</v>
      </c>
      <c r="D45" s="3">
        <f t="shared" si="1"/>
        <v>66.209999999999994</v>
      </c>
      <c r="E45">
        <v>-92.2</v>
      </c>
      <c r="F45">
        <v>3750</v>
      </c>
      <c r="G45">
        <v>9000</v>
      </c>
      <c r="I45">
        <v>208.1</v>
      </c>
      <c r="J45">
        <v>646.9</v>
      </c>
      <c r="K45">
        <v>67.8</v>
      </c>
      <c r="L45">
        <v>-62.5</v>
      </c>
      <c r="M45" s="4">
        <f t="shared" si="5"/>
        <v>62.398681480259462</v>
      </c>
      <c r="N45" s="5">
        <f t="shared" si="2"/>
        <v>0.92033453510707175</v>
      </c>
      <c r="O45">
        <v>31.98</v>
      </c>
      <c r="P45">
        <v>30.21</v>
      </c>
      <c r="Q45">
        <v>30.4</v>
      </c>
      <c r="R45">
        <v>32.1</v>
      </c>
      <c r="S45">
        <v>30.1</v>
      </c>
      <c r="T45">
        <v>25.3</v>
      </c>
      <c r="U45">
        <v>34.9</v>
      </c>
      <c r="V45">
        <v>1.5</v>
      </c>
      <c r="W45">
        <v>0.55000000000000004</v>
      </c>
      <c r="X45">
        <v>12.59</v>
      </c>
      <c r="Y45">
        <v>1519</v>
      </c>
      <c r="Z45">
        <v>30.21</v>
      </c>
      <c r="AA45">
        <v>31.98</v>
      </c>
      <c r="AB45">
        <v>-66.209999999999994</v>
      </c>
      <c r="AC45">
        <v>-12.3</v>
      </c>
      <c r="AD45">
        <v>-284.3</v>
      </c>
      <c r="AE45">
        <v>-6.7</v>
      </c>
      <c r="AF45">
        <v>0.94599999999999995</v>
      </c>
      <c r="AG45">
        <v>-18.75</v>
      </c>
      <c r="AH45">
        <v>92.78</v>
      </c>
      <c r="AI45">
        <v>-10.71</v>
      </c>
      <c r="AJ45">
        <v>-285.44</v>
      </c>
      <c r="AK45">
        <v>-0.88</v>
      </c>
      <c r="AL45">
        <v>7.0000000000000007E-2</v>
      </c>
      <c r="AM45">
        <v>69.489999999999995</v>
      </c>
      <c r="AN45">
        <v>69.5</v>
      </c>
      <c r="AO45">
        <v>110</v>
      </c>
      <c r="AP45">
        <v>-28.7</v>
      </c>
      <c r="AQ45">
        <v>-176.53</v>
      </c>
      <c r="AR45">
        <v>178.85</v>
      </c>
      <c r="AS45">
        <v>326.02999999999997</v>
      </c>
      <c r="AT45">
        <v>219.7</v>
      </c>
      <c r="AU45">
        <v>17.649999999999999</v>
      </c>
      <c r="AV45">
        <v>7.09</v>
      </c>
      <c r="AW45">
        <v>-25.58</v>
      </c>
      <c r="AX45">
        <v>-8999.6</v>
      </c>
      <c r="BA45">
        <f t="shared" si="4"/>
        <v>201.2185130647774</v>
      </c>
      <c r="BC45">
        <f t="shared" si="3"/>
        <v>201.9785851272357</v>
      </c>
    </row>
    <row r="46" spans="1:55" x14ac:dyDescent="0.25">
      <c r="A46" s="1">
        <v>42739</v>
      </c>
      <c r="B46" s="2">
        <v>0.64033564814814814</v>
      </c>
      <c r="C46">
        <v>20.12</v>
      </c>
      <c r="D46" s="3">
        <f t="shared" si="1"/>
        <v>20.12</v>
      </c>
      <c r="E46">
        <v>-118.1</v>
      </c>
      <c r="F46">
        <v>627</v>
      </c>
      <c r="G46">
        <v>1505</v>
      </c>
      <c r="I46">
        <v>-8.1999999999999993</v>
      </c>
      <c r="J46">
        <v>637.1</v>
      </c>
      <c r="K46">
        <v>-2.7</v>
      </c>
      <c r="L46">
        <v>3.2</v>
      </c>
      <c r="M46" s="4">
        <f t="shared" si="5"/>
        <v>-3.1701342322871668</v>
      </c>
      <c r="N46" s="5">
        <f t="shared" si="2"/>
        <v>0.85169895094695169</v>
      </c>
      <c r="O46">
        <v>31.37</v>
      </c>
      <c r="P46">
        <v>30.29</v>
      </c>
      <c r="Q46">
        <v>30.2</v>
      </c>
      <c r="R46">
        <v>29</v>
      </c>
      <c r="S46">
        <v>28.6</v>
      </c>
      <c r="T46">
        <v>25.6</v>
      </c>
      <c r="U46">
        <v>36.1</v>
      </c>
      <c r="V46">
        <v>1.5</v>
      </c>
      <c r="W46">
        <v>0.56000000000000005</v>
      </c>
      <c r="X46">
        <v>12.61</v>
      </c>
      <c r="Y46">
        <v>927</v>
      </c>
      <c r="Z46">
        <v>30.29</v>
      </c>
      <c r="AA46">
        <v>31.37</v>
      </c>
      <c r="AB46">
        <v>20.12</v>
      </c>
      <c r="AC46">
        <v>27.9</v>
      </c>
      <c r="AD46">
        <v>-13.9</v>
      </c>
      <c r="AE46">
        <v>0</v>
      </c>
      <c r="AF46">
        <v>0.26600000000000001</v>
      </c>
      <c r="AG46">
        <v>18.97</v>
      </c>
      <c r="AH46">
        <v>-20.5</v>
      </c>
      <c r="AI46">
        <v>28.05</v>
      </c>
      <c r="AJ46">
        <v>-13.57</v>
      </c>
      <c r="AK46">
        <v>-0.88</v>
      </c>
      <c r="AL46">
        <v>7.0000000000000007E-2</v>
      </c>
      <c r="AM46">
        <v>52.3</v>
      </c>
      <c r="AN46">
        <v>52.3</v>
      </c>
      <c r="AO46">
        <v>64.099999999999994</v>
      </c>
      <c r="AP46">
        <v>-50.69</v>
      </c>
      <c r="AQ46">
        <v>10.63</v>
      </c>
      <c r="AR46">
        <v>51.77</v>
      </c>
      <c r="AS46">
        <v>330.06</v>
      </c>
      <c r="AT46">
        <v>-8.56</v>
      </c>
      <c r="AU46">
        <v>-0.35</v>
      </c>
      <c r="AV46">
        <v>1.39</v>
      </c>
      <c r="AW46">
        <v>-0.71</v>
      </c>
      <c r="AX46">
        <v>-1504.6</v>
      </c>
      <c r="BA46">
        <f t="shared" si="4"/>
        <v>22.041097976280582</v>
      </c>
      <c r="BC46">
        <f t="shared" si="3"/>
        <v>22.033467725258316</v>
      </c>
    </row>
    <row r="47" spans="1:55" x14ac:dyDescent="0.25">
      <c r="A47" s="1">
        <v>42739</v>
      </c>
      <c r="B47" s="2">
        <v>0.64052083333333332</v>
      </c>
      <c r="C47">
        <v>40.299999999999997</v>
      </c>
      <c r="D47" s="3">
        <f t="shared" si="1"/>
        <v>40.299999999999997</v>
      </c>
      <c r="E47">
        <v>-113.34</v>
      </c>
      <c r="F47">
        <v>627</v>
      </c>
      <c r="G47">
        <v>1504</v>
      </c>
      <c r="I47">
        <v>-16.899999999999999</v>
      </c>
      <c r="J47">
        <v>636.20000000000005</v>
      </c>
      <c r="K47">
        <v>-5.6</v>
      </c>
      <c r="L47">
        <v>6.3</v>
      </c>
      <c r="M47" s="4">
        <f t="shared" si="5"/>
        <v>-6.3412817329248705</v>
      </c>
      <c r="N47" s="5">
        <f t="shared" si="2"/>
        <v>0.88310222378607994</v>
      </c>
      <c r="O47">
        <v>31.21</v>
      </c>
      <c r="P47">
        <v>30.16</v>
      </c>
      <c r="Q47">
        <v>30</v>
      </c>
      <c r="R47">
        <v>29.1</v>
      </c>
      <c r="S47">
        <v>28.7</v>
      </c>
      <c r="T47">
        <v>25.7</v>
      </c>
      <c r="U47">
        <v>36.200000000000003</v>
      </c>
      <c r="V47">
        <v>1.51</v>
      </c>
      <c r="W47">
        <v>0.56000000000000005</v>
      </c>
      <c r="X47">
        <v>12.61</v>
      </c>
      <c r="Y47">
        <v>899</v>
      </c>
      <c r="Z47">
        <v>30.16</v>
      </c>
      <c r="AA47">
        <v>31.21</v>
      </c>
      <c r="AB47">
        <v>40.299999999999997</v>
      </c>
      <c r="AC47">
        <v>54.8</v>
      </c>
      <c r="AD47">
        <v>-27.2</v>
      </c>
      <c r="AE47">
        <v>0</v>
      </c>
      <c r="AF47">
        <v>0.27400000000000002</v>
      </c>
      <c r="AG47">
        <v>38.869999999999997</v>
      </c>
      <c r="AH47">
        <v>-41.2</v>
      </c>
      <c r="AI47">
        <v>54.88</v>
      </c>
      <c r="AJ47">
        <v>-27.21</v>
      </c>
      <c r="AK47">
        <v>-0.88</v>
      </c>
      <c r="AL47">
        <v>7.0000000000000007E-2</v>
      </c>
      <c r="AM47">
        <v>50.92</v>
      </c>
      <c r="AN47">
        <v>50.9</v>
      </c>
      <c r="AO47">
        <v>62.5</v>
      </c>
      <c r="AP47">
        <v>-47.75</v>
      </c>
      <c r="AQ47">
        <v>23.49</v>
      </c>
      <c r="AR47">
        <v>53.21</v>
      </c>
      <c r="AS47">
        <v>330.44</v>
      </c>
      <c r="AT47">
        <v>-17.7</v>
      </c>
      <c r="AU47">
        <v>-2.38</v>
      </c>
      <c r="AV47">
        <v>2.54</v>
      </c>
      <c r="AW47">
        <v>0.43</v>
      </c>
      <c r="AX47">
        <v>-1502.6</v>
      </c>
      <c r="BA47">
        <f t="shared" si="4"/>
        <v>43.260143319226295</v>
      </c>
      <c r="BC47">
        <f t="shared" si="3"/>
        <v>43.313961375057808</v>
      </c>
    </row>
    <row r="48" spans="1:55" x14ac:dyDescent="0.25">
      <c r="A48" s="1">
        <v>42739</v>
      </c>
      <c r="B48" s="2">
        <v>0.64079861111111114</v>
      </c>
      <c r="C48">
        <v>60.74</v>
      </c>
      <c r="D48" s="3">
        <f t="shared" si="1"/>
        <v>60.74</v>
      </c>
      <c r="E48">
        <v>-112.86</v>
      </c>
      <c r="F48">
        <v>627</v>
      </c>
      <c r="G48">
        <v>1504</v>
      </c>
      <c r="I48">
        <v>-25.7</v>
      </c>
      <c r="J48">
        <v>635.6</v>
      </c>
      <c r="K48">
        <v>-8.5</v>
      </c>
      <c r="L48">
        <v>9.6</v>
      </c>
      <c r="M48" s="4">
        <f t="shared" si="5"/>
        <v>-9.5658235328634795</v>
      </c>
      <c r="N48" s="5">
        <f t="shared" si="2"/>
        <v>0.88858005490046599</v>
      </c>
      <c r="O48">
        <v>30.91</v>
      </c>
      <c r="P48">
        <v>29.89</v>
      </c>
      <c r="Q48">
        <v>29.7</v>
      </c>
      <c r="R48">
        <v>29.3</v>
      </c>
      <c r="S48">
        <v>28.8</v>
      </c>
      <c r="T48">
        <v>25.7</v>
      </c>
      <c r="U48">
        <v>36.299999999999997</v>
      </c>
      <c r="V48">
        <v>1.5</v>
      </c>
      <c r="W48">
        <v>0.56000000000000005</v>
      </c>
      <c r="X48">
        <v>12.6</v>
      </c>
      <c r="Y48">
        <v>880</v>
      </c>
      <c r="Z48">
        <v>29.89</v>
      </c>
      <c r="AA48">
        <v>30.91</v>
      </c>
      <c r="AB48">
        <v>60.74</v>
      </c>
      <c r="AC48">
        <v>79.8</v>
      </c>
      <c r="AD48">
        <v>-39.6</v>
      </c>
      <c r="AE48">
        <v>0</v>
      </c>
      <c r="AF48">
        <v>0.29299999999999998</v>
      </c>
      <c r="AG48">
        <v>58.83</v>
      </c>
      <c r="AH48">
        <v>-61.8</v>
      </c>
      <c r="AI48">
        <v>79.38</v>
      </c>
      <c r="AJ48">
        <v>-38.94</v>
      </c>
      <c r="AK48">
        <v>-0.88</v>
      </c>
      <c r="AL48">
        <v>7.0000000000000007E-2</v>
      </c>
      <c r="AM48">
        <v>49.78</v>
      </c>
      <c r="AN48">
        <v>49.8</v>
      </c>
      <c r="AO48">
        <v>61.5</v>
      </c>
      <c r="AP48">
        <v>-45.81</v>
      </c>
      <c r="AQ48">
        <v>33.47</v>
      </c>
      <c r="AR48">
        <v>56.76</v>
      </c>
      <c r="AS48">
        <v>330.58</v>
      </c>
      <c r="AT48">
        <v>-26.93</v>
      </c>
      <c r="AU48">
        <v>-0.38</v>
      </c>
      <c r="AV48">
        <v>-4.72</v>
      </c>
      <c r="AW48">
        <v>5.72</v>
      </c>
      <c r="AX48">
        <v>-1503.9</v>
      </c>
      <c r="BA48">
        <f t="shared" si="4"/>
        <v>62.992856737887344</v>
      </c>
      <c r="BC48">
        <f t="shared" si="3"/>
        <v>62.520028790780316</v>
      </c>
    </row>
    <row r="49" spans="1:55" x14ac:dyDescent="0.25">
      <c r="A49" s="1">
        <v>42739</v>
      </c>
      <c r="B49" s="2">
        <v>0.6410069444444445</v>
      </c>
      <c r="C49">
        <v>80.3</v>
      </c>
      <c r="D49" s="3">
        <f t="shared" si="1"/>
        <v>80.3</v>
      </c>
      <c r="E49">
        <v>-112.64</v>
      </c>
      <c r="F49">
        <v>627</v>
      </c>
      <c r="G49">
        <v>1504</v>
      </c>
      <c r="I49">
        <v>-34.1</v>
      </c>
      <c r="J49">
        <v>633.70000000000005</v>
      </c>
      <c r="K49">
        <v>-11.3</v>
      </c>
      <c r="L49">
        <v>12.7</v>
      </c>
      <c r="M49" s="4">
        <f t="shared" si="5"/>
        <v>-12.650494088041899</v>
      </c>
      <c r="N49" s="5">
        <f t="shared" si="2"/>
        <v>0.89324574371221777</v>
      </c>
      <c r="O49">
        <v>30.72</v>
      </c>
      <c r="P49">
        <v>29.72</v>
      </c>
      <c r="Q49">
        <v>29.6</v>
      </c>
      <c r="R49">
        <v>29.6</v>
      </c>
      <c r="S49">
        <v>28.9</v>
      </c>
      <c r="T49">
        <v>25.7</v>
      </c>
      <c r="U49">
        <v>36.4</v>
      </c>
      <c r="V49">
        <v>1.5</v>
      </c>
      <c r="W49">
        <v>0.56000000000000005</v>
      </c>
      <c r="X49">
        <v>12.59</v>
      </c>
      <c r="Y49">
        <v>857</v>
      </c>
      <c r="Z49">
        <v>29.72</v>
      </c>
      <c r="AA49">
        <v>30.72</v>
      </c>
      <c r="AB49">
        <v>80.3</v>
      </c>
      <c r="AC49">
        <v>102.6</v>
      </c>
      <c r="AD49">
        <v>-50.6</v>
      </c>
      <c r="AE49">
        <v>0</v>
      </c>
      <c r="AF49">
        <v>0.312</v>
      </c>
      <c r="AG49">
        <v>78.290000000000006</v>
      </c>
      <c r="AH49">
        <v>-81.5</v>
      </c>
      <c r="AI49">
        <v>102.12</v>
      </c>
      <c r="AJ49">
        <v>-50.3</v>
      </c>
      <c r="AK49">
        <v>-0.88</v>
      </c>
      <c r="AL49">
        <v>7.0000000000000007E-2</v>
      </c>
      <c r="AM49">
        <v>49.34</v>
      </c>
      <c r="AN49">
        <v>49.3</v>
      </c>
      <c r="AO49">
        <v>61.3</v>
      </c>
      <c r="AP49">
        <v>-44.28</v>
      </c>
      <c r="AQ49">
        <v>40.94</v>
      </c>
      <c r="AR49">
        <v>60.34</v>
      </c>
      <c r="AS49">
        <v>330.53</v>
      </c>
      <c r="AT49">
        <v>-35.5</v>
      </c>
      <c r="AU49">
        <v>1.82</v>
      </c>
      <c r="AV49">
        <v>6.41</v>
      </c>
      <c r="AW49">
        <v>-7.37</v>
      </c>
      <c r="AX49">
        <v>-1504.4</v>
      </c>
      <c r="BA49">
        <f t="shared" si="4"/>
        <v>80.892274043940674</v>
      </c>
      <c r="BC49">
        <f t="shared" si="3"/>
        <v>80.494050711838327</v>
      </c>
    </row>
    <row r="50" spans="1:55" x14ac:dyDescent="0.25">
      <c r="A50" s="1">
        <v>42739</v>
      </c>
      <c r="B50" s="2">
        <v>0.64113425925925926</v>
      </c>
      <c r="C50">
        <v>101.03</v>
      </c>
      <c r="D50" s="3">
        <f t="shared" si="1"/>
        <v>101.03</v>
      </c>
      <c r="E50">
        <v>-112.08</v>
      </c>
      <c r="F50">
        <v>627</v>
      </c>
      <c r="G50">
        <v>1505</v>
      </c>
      <c r="I50">
        <v>-42.9</v>
      </c>
      <c r="J50">
        <v>633.29999999999995</v>
      </c>
      <c r="K50">
        <v>-14.2</v>
      </c>
      <c r="L50">
        <v>15.9</v>
      </c>
      <c r="M50" s="4">
        <f t="shared" si="5"/>
        <v>-15.907842702303899</v>
      </c>
      <c r="N50" s="5">
        <f t="shared" si="2"/>
        <v>0.89264146407126865</v>
      </c>
      <c r="O50">
        <v>30.62</v>
      </c>
      <c r="P50">
        <v>29.64</v>
      </c>
      <c r="Q50">
        <v>29.6</v>
      </c>
      <c r="R50">
        <v>29.7</v>
      </c>
      <c r="S50">
        <v>29</v>
      </c>
      <c r="T50">
        <v>25.8</v>
      </c>
      <c r="U50">
        <v>36.4</v>
      </c>
      <c r="V50">
        <v>1.5</v>
      </c>
      <c r="W50">
        <v>0.56000000000000005</v>
      </c>
      <c r="X50">
        <v>12.6</v>
      </c>
      <c r="Y50">
        <v>841</v>
      </c>
      <c r="Z50">
        <v>29.64</v>
      </c>
      <c r="AA50">
        <v>30.62</v>
      </c>
      <c r="AB50">
        <v>101.03</v>
      </c>
      <c r="AC50">
        <v>126</v>
      </c>
      <c r="AD50">
        <v>-62.3</v>
      </c>
      <c r="AE50">
        <v>0</v>
      </c>
      <c r="AF50">
        <v>0.33100000000000002</v>
      </c>
      <c r="AG50">
        <v>100.4</v>
      </c>
      <c r="AH50">
        <v>-102.1</v>
      </c>
      <c r="AI50">
        <v>126.62</v>
      </c>
      <c r="AJ50">
        <v>-61.54</v>
      </c>
      <c r="AK50">
        <v>-0.88</v>
      </c>
      <c r="AL50">
        <v>7.0000000000000007E-2</v>
      </c>
      <c r="AM50">
        <v>49.32</v>
      </c>
      <c r="AN50">
        <v>49.3</v>
      </c>
      <c r="AO50">
        <v>61.7</v>
      </c>
      <c r="AP50">
        <v>-43.03</v>
      </c>
      <c r="AQ50">
        <v>47.46</v>
      </c>
      <c r="AR50">
        <v>64.069999999999993</v>
      </c>
      <c r="AS50">
        <v>331</v>
      </c>
      <c r="AT50">
        <v>-44.77</v>
      </c>
      <c r="AU50">
        <v>-28.08</v>
      </c>
      <c r="AV50">
        <v>3.03</v>
      </c>
      <c r="AW50">
        <v>25.64</v>
      </c>
      <c r="AX50">
        <v>-1503.6</v>
      </c>
      <c r="BA50">
        <f t="shared" si="4"/>
        <v>99.391372865053029</v>
      </c>
      <c r="BC50">
        <f t="shared" si="3"/>
        <v>99.548470606031898</v>
      </c>
    </row>
    <row r="51" spans="1:55" x14ac:dyDescent="0.25">
      <c r="A51" s="1">
        <v>42739</v>
      </c>
      <c r="B51" s="2">
        <v>0.64126157407407403</v>
      </c>
      <c r="C51">
        <v>121.28</v>
      </c>
      <c r="D51" s="3">
        <f t="shared" si="1"/>
        <v>121.28</v>
      </c>
      <c r="E51">
        <v>-112.38</v>
      </c>
      <c r="F51">
        <v>627</v>
      </c>
      <c r="G51">
        <v>1505</v>
      </c>
      <c r="I51">
        <v>-51.4</v>
      </c>
      <c r="J51">
        <v>632.29999999999995</v>
      </c>
      <c r="K51">
        <v>-17</v>
      </c>
      <c r="L51">
        <v>19.100000000000001</v>
      </c>
      <c r="M51" s="4">
        <f t="shared" si="5"/>
        <v>-19.097609375401881</v>
      </c>
      <c r="N51" s="5">
        <f t="shared" si="2"/>
        <v>0.89016377211570552</v>
      </c>
      <c r="O51">
        <v>30.55</v>
      </c>
      <c r="P51">
        <v>29.59</v>
      </c>
      <c r="Q51">
        <v>29.5</v>
      </c>
      <c r="R51">
        <v>30</v>
      </c>
      <c r="S51">
        <v>29.1</v>
      </c>
      <c r="T51">
        <v>25.8</v>
      </c>
      <c r="U51">
        <v>36.5</v>
      </c>
      <c r="V51">
        <v>1.5</v>
      </c>
      <c r="W51">
        <v>0.56000000000000005</v>
      </c>
      <c r="X51">
        <v>12.59</v>
      </c>
      <c r="Y51">
        <v>830</v>
      </c>
      <c r="Z51">
        <v>29.59</v>
      </c>
      <c r="AA51">
        <v>30.55</v>
      </c>
      <c r="AB51">
        <v>121.28</v>
      </c>
      <c r="AC51">
        <v>148.80000000000001</v>
      </c>
      <c r="AD51">
        <v>-73.3</v>
      </c>
      <c r="AE51">
        <v>0</v>
      </c>
      <c r="AF51">
        <v>0.34699999999999998</v>
      </c>
      <c r="AG51">
        <v>122.64</v>
      </c>
      <c r="AH51">
        <v>-121.8</v>
      </c>
      <c r="AI51">
        <v>148.94999999999999</v>
      </c>
      <c r="AJ51">
        <v>-73.45</v>
      </c>
      <c r="AK51">
        <v>-0.88</v>
      </c>
      <c r="AL51">
        <v>7.0000000000000007E-2</v>
      </c>
      <c r="AM51">
        <v>49.6</v>
      </c>
      <c r="AN51">
        <v>49.6</v>
      </c>
      <c r="AO51">
        <v>62.7</v>
      </c>
      <c r="AP51">
        <v>-41.23</v>
      </c>
      <c r="AQ51">
        <v>53.2</v>
      </c>
      <c r="AR51">
        <v>67.34</v>
      </c>
      <c r="AS51">
        <v>330.97</v>
      </c>
      <c r="AT51">
        <v>-53.4</v>
      </c>
      <c r="AU51">
        <v>-6.9</v>
      </c>
      <c r="AV51">
        <v>11.18</v>
      </c>
      <c r="AW51">
        <v>-3.71</v>
      </c>
      <c r="AX51">
        <v>-1503.7</v>
      </c>
      <c r="BA51">
        <f t="shared" si="4"/>
        <v>117.29094167922773</v>
      </c>
      <c r="BC51">
        <f t="shared" si="3"/>
        <v>117.43297024260264</v>
      </c>
    </row>
    <row r="52" spans="1:55" x14ac:dyDescent="0.25">
      <c r="A52" s="1">
        <v>42739</v>
      </c>
      <c r="B52" s="2">
        <v>0.64140046296296294</v>
      </c>
      <c r="C52">
        <v>140.13999999999999</v>
      </c>
      <c r="D52" s="3">
        <f t="shared" si="1"/>
        <v>140.13999999999999</v>
      </c>
      <c r="E52">
        <v>-112.92</v>
      </c>
      <c r="F52">
        <v>627</v>
      </c>
      <c r="G52">
        <v>1503</v>
      </c>
      <c r="I52">
        <v>-59.2</v>
      </c>
      <c r="J52">
        <v>632.20000000000005</v>
      </c>
      <c r="K52">
        <v>-19.600000000000001</v>
      </c>
      <c r="L52">
        <v>22.1</v>
      </c>
      <c r="M52" s="4">
        <f t="shared" si="5"/>
        <v>-22.049828289909851</v>
      </c>
      <c r="N52" s="5">
        <f t="shared" si="2"/>
        <v>0.88889581099228299</v>
      </c>
      <c r="O52">
        <v>30.51</v>
      </c>
      <c r="P52">
        <v>29.54</v>
      </c>
      <c r="Q52">
        <v>29.5</v>
      </c>
      <c r="R52">
        <v>30.3</v>
      </c>
      <c r="S52">
        <v>29.2</v>
      </c>
      <c r="T52">
        <v>25.8</v>
      </c>
      <c r="U52">
        <v>36.5</v>
      </c>
      <c r="V52">
        <v>1.5</v>
      </c>
      <c r="W52">
        <v>0.56000000000000005</v>
      </c>
      <c r="X52">
        <v>12.58</v>
      </c>
      <c r="Y52">
        <v>827</v>
      </c>
      <c r="Z52">
        <v>29.54</v>
      </c>
      <c r="AA52">
        <v>30.51</v>
      </c>
      <c r="AB52">
        <v>140.13999999999999</v>
      </c>
      <c r="AC52">
        <v>170.1</v>
      </c>
      <c r="AD52">
        <v>-83.9</v>
      </c>
      <c r="AE52">
        <v>0</v>
      </c>
      <c r="AF52">
        <v>0.36099999999999999</v>
      </c>
      <c r="AG52">
        <v>143.69999999999999</v>
      </c>
      <c r="AH52">
        <v>-140.6</v>
      </c>
      <c r="AI52">
        <v>169.31</v>
      </c>
      <c r="AJ52">
        <v>-84.35</v>
      </c>
      <c r="AK52">
        <v>-0.88</v>
      </c>
      <c r="AL52">
        <v>7.0000000000000007E-2</v>
      </c>
      <c r="AM52">
        <v>50.3</v>
      </c>
      <c r="AN52">
        <v>50.3</v>
      </c>
      <c r="AO52">
        <v>64.2</v>
      </c>
      <c r="AP52">
        <v>-39.42</v>
      </c>
      <c r="AQ52">
        <v>57.72</v>
      </c>
      <c r="AR52">
        <v>69.92</v>
      </c>
      <c r="AS52">
        <v>330.96</v>
      </c>
      <c r="AT52">
        <v>-61.37</v>
      </c>
      <c r="AU52">
        <v>13.31</v>
      </c>
      <c r="AV52">
        <v>1.65</v>
      </c>
      <c r="AW52">
        <v>-14.1</v>
      </c>
      <c r="AX52">
        <v>-1502.5</v>
      </c>
      <c r="BA52">
        <f t="shared" si="4"/>
        <v>134.11416778252774</v>
      </c>
      <c r="BC52">
        <f t="shared" si="3"/>
        <v>133.75499728982092</v>
      </c>
    </row>
    <row r="53" spans="1:55" x14ac:dyDescent="0.25">
      <c r="A53" s="1">
        <v>42739</v>
      </c>
      <c r="B53" s="2">
        <v>0.64152777777777781</v>
      </c>
      <c r="C53">
        <v>160.32</v>
      </c>
      <c r="D53" s="3">
        <f t="shared" si="1"/>
        <v>160.32</v>
      </c>
      <c r="E53">
        <v>-112.86</v>
      </c>
      <c r="F53">
        <v>627</v>
      </c>
      <c r="G53">
        <v>1505</v>
      </c>
      <c r="I53">
        <v>-67.599999999999994</v>
      </c>
      <c r="J53">
        <v>631.5</v>
      </c>
      <c r="K53">
        <v>-22.4</v>
      </c>
      <c r="L53">
        <v>25.3</v>
      </c>
      <c r="M53" s="4">
        <f t="shared" si="5"/>
        <v>-25.250161395738917</v>
      </c>
      <c r="N53" s="5">
        <f t="shared" si="2"/>
        <v>0.88712304246023965</v>
      </c>
      <c r="O53">
        <v>30.49</v>
      </c>
      <c r="P53">
        <v>29.52</v>
      </c>
      <c r="Q53">
        <v>29.6</v>
      </c>
      <c r="R53">
        <v>30.5</v>
      </c>
      <c r="S53">
        <v>29.3</v>
      </c>
      <c r="T53">
        <v>25.8</v>
      </c>
      <c r="U53">
        <v>36.5</v>
      </c>
      <c r="V53">
        <v>1.5</v>
      </c>
      <c r="W53">
        <v>0.56000000000000005</v>
      </c>
      <c r="X53">
        <v>12.58</v>
      </c>
      <c r="Y53">
        <v>832</v>
      </c>
      <c r="Z53">
        <v>29.52</v>
      </c>
      <c r="AA53">
        <v>30.49</v>
      </c>
      <c r="AB53">
        <v>160.32</v>
      </c>
      <c r="AC53">
        <v>192.9</v>
      </c>
      <c r="AD53">
        <v>-96</v>
      </c>
      <c r="AE53">
        <v>0</v>
      </c>
      <c r="AF53">
        <v>0.375</v>
      </c>
      <c r="AG53">
        <v>169.14</v>
      </c>
      <c r="AH53">
        <v>-160.30000000000001</v>
      </c>
      <c r="AI53">
        <v>192.49</v>
      </c>
      <c r="AJ53">
        <v>-96.04</v>
      </c>
      <c r="AK53">
        <v>-0.88</v>
      </c>
      <c r="AL53">
        <v>7.0000000000000007E-2</v>
      </c>
      <c r="AM53">
        <v>51.22</v>
      </c>
      <c r="AN53">
        <v>51.2</v>
      </c>
      <c r="AO53">
        <v>66.099999999999994</v>
      </c>
      <c r="AP53">
        <v>-37.71</v>
      </c>
      <c r="AQ53">
        <v>62</v>
      </c>
      <c r="AR53">
        <v>72.59</v>
      </c>
      <c r="AS53">
        <v>331.4</v>
      </c>
      <c r="AT53">
        <v>-70.180000000000007</v>
      </c>
      <c r="AU53">
        <v>-5.61</v>
      </c>
      <c r="AV53">
        <v>-10.37</v>
      </c>
      <c r="AW53">
        <v>16.45</v>
      </c>
      <c r="AX53">
        <v>-1504</v>
      </c>
      <c r="BA53">
        <f t="shared" si="4"/>
        <v>152.35880348703188</v>
      </c>
      <c r="BC53">
        <f t="shared" si="3"/>
        <v>152.1119352647911</v>
      </c>
    </row>
    <row r="54" spans="1:55" x14ac:dyDescent="0.25">
      <c r="A54" s="1">
        <v>42739</v>
      </c>
      <c r="B54" s="2">
        <v>0.64167824074074076</v>
      </c>
      <c r="C54">
        <v>179.95</v>
      </c>
      <c r="D54" s="3">
        <f t="shared" si="1"/>
        <v>179.95</v>
      </c>
      <c r="E54">
        <v>-113.44</v>
      </c>
      <c r="F54">
        <v>627</v>
      </c>
      <c r="G54">
        <v>1504</v>
      </c>
      <c r="I54">
        <v>-75.5</v>
      </c>
      <c r="J54">
        <v>632</v>
      </c>
      <c r="K54">
        <v>-25</v>
      </c>
      <c r="L54">
        <v>28.4</v>
      </c>
      <c r="M54" s="4">
        <f t="shared" si="5"/>
        <v>-28.339972748415917</v>
      </c>
      <c r="N54" s="5">
        <f t="shared" si="2"/>
        <v>0.88214622582505453</v>
      </c>
      <c r="O54">
        <v>30.5</v>
      </c>
      <c r="P54">
        <v>29.52</v>
      </c>
      <c r="Q54">
        <v>29.6</v>
      </c>
      <c r="R54">
        <v>30.9</v>
      </c>
      <c r="S54">
        <v>29.5</v>
      </c>
      <c r="T54">
        <v>25.8</v>
      </c>
      <c r="U54">
        <v>36.5</v>
      </c>
      <c r="V54">
        <v>1.5</v>
      </c>
      <c r="W54">
        <v>0.56000000000000005</v>
      </c>
      <c r="X54">
        <v>12.58</v>
      </c>
      <c r="Y54">
        <v>842</v>
      </c>
      <c r="Z54">
        <v>29.52</v>
      </c>
      <c r="AA54">
        <v>30.5</v>
      </c>
      <c r="AB54">
        <v>179.95</v>
      </c>
      <c r="AC54">
        <v>215.8</v>
      </c>
      <c r="AD54">
        <v>-107.8</v>
      </c>
      <c r="AE54">
        <v>0</v>
      </c>
      <c r="AF54">
        <v>0.38600000000000001</v>
      </c>
      <c r="AG54">
        <v>195.64</v>
      </c>
      <c r="AH54">
        <v>-179.9</v>
      </c>
      <c r="AI54">
        <v>214.47</v>
      </c>
      <c r="AJ54">
        <v>-108.68</v>
      </c>
      <c r="AK54">
        <v>-0.88</v>
      </c>
      <c r="AL54">
        <v>7.0000000000000007E-2</v>
      </c>
      <c r="AM54">
        <v>52.87</v>
      </c>
      <c r="AN54">
        <v>52.9</v>
      </c>
      <c r="AO54">
        <v>69.400000000000006</v>
      </c>
      <c r="AP54">
        <v>-35.520000000000003</v>
      </c>
      <c r="AQ54">
        <v>65.91</v>
      </c>
      <c r="AR54">
        <v>74.91</v>
      </c>
      <c r="AS54">
        <v>331.34</v>
      </c>
      <c r="AT54">
        <v>-78.37</v>
      </c>
      <c r="AU54">
        <v>15.95</v>
      </c>
      <c r="AV54">
        <v>-17.059999999999999</v>
      </c>
      <c r="AW54">
        <v>2.37</v>
      </c>
      <c r="AX54">
        <v>-1503.9</v>
      </c>
      <c r="BA54">
        <f t="shared" si="4"/>
        <v>170.57326871464943</v>
      </c>
      <c r="BC54">
        <f t="shared" si="3"/>
        <v>170.0128278983677</v>
      </c>
    </row>
    <row r="55" spans="1:55" x14ac:dyDescent="0.25">
      <c r="A55" s="1">
        <v>42739</v>
      </c>
      <c r="B55" s="2">
        <v>0.64184027777777775</v>
      </c>
      <c r="C55">
        <v>200.76</v>
      </c>
      <c r="D55" s="3">
        <f t="shared" si="1"/>
        <v>200.76</v>
      </c>
      <c r="E55">
        <v>-114.12</v>
      </c>
      <c r="F55">
        <v>627</v>
      </c>
      <c r="G55">
        <v>1505</v>
      </c>
      <c r="I55">
        <v>-83.8</v>
      </c>
      <c r="J55">
        <v>632.1</v>
      </c>
      <c r="K55">
        <v>-27.8</v>
      </c>
      <c r="L55">
        <v>31.7</v>
      </c>
      <c r="M55" s="4">
        <f t="shared" si="5"/>
        <v>-31.61940120888563</v>
      </c>
      <c r="N55" s="5">
        <f t="shared" si="2"/>
        <v>0.87920703546364731</v>
      </c>
      <c r="O55">
        <v>30.53</v>
      </c>
      <c r="P55">
        <v>29.55</v>
      </c>
      <c r="Q55">
        <v>29.7</v>
      </c>
      <c r="R55">
        <v>31.3</v>
      </c>
      <c r="S55">
        <v>29.6</v>
      </c>
      <c r="T55">
        <v>25.9</v>
      </c>
      <c r="U55">
        <v>36.6</v>
      </c>
      <c r="V55">
        <v>1.5</v>
      </c>
      <c r="W55">
        <v>0.56000000000000005</v>
      </c>
      <c r="X55">
        <v>12.57</v>
      </c>
      <c r="Y55">
        <v>850</v>
      </c>
      <c r="Z55">
        <v>29.55</v>
      </c>
      <c r="AA55">
        <v>30.53</v>
      </c>
      <c r="AB55">
        <v>200.76</v>
      </c>
      <c r="AC55">
        <v>240.5</v>
      </c>
      <c r="AD55">
        <v>-121</v>
      </c>
      <c r="AE55">
        <v>0</v>
      </c>
      <c r="AF55">
        <v>0.39900000000000002</v>
      </c>
      <c r="AG55">
        <v>227.16</v>
      </c>
      <c r="AH55">
        <v>-201.61</v>
      </c>
      <c r="AI55">
        <v>240.27</v>
      </c>
      <c r="AJ55">
        <v>-121.72</v>
      </c>
      <c r="AK55">
        <v>-0.88</v>
      </c>
      <c r="AL55">
        <v>7.0000000000000007E-2</v>
      </c>
      <c r="AM55">
        <v>54.78</v>
      </c>
      <c r="AN55">
        <v>54.8</v>
      </c>
      <c r="AO55">
        <v>73.599999999999994</v>
      </c>
      <c r="AP55">
        <v>-33.26</v>
      </c>
      <c r="AQ55">
        <v>69.61</v>
      </c>
      <c r="AR55">
        <v>77.17</v>
      </c>
      <c r="AS55">
        <v>331.47</v>
      </c>
      <c r="AT55">
        <v>-87.04</v>
      </c>
      <c r="AU55">
        <v>0.51</v>
      </c>
      <c r="AV55">
        <v>0.75</v>
      </c>
      <c r="AW55">
        <v>-0.18</v>
      </c>
      <c r="AX55">
        <v>-1504</v>
      </c>
      <c r="BA55">
        <f t="shared" si="4"/>
        <v>190.36970609842314</v>
      </c>
      <c r="BC55">
        <f t="shared" si="3"/>
        <v>190.45397252354701</v>
      </c>
    </row>
    <row r="56" spans="1:55" x14ac:dyDescent="0.25">
      <c r="A56" s="1">
        <v>42739</v>
      </c>
      <c r="B56" s="2">
        <v>0.64200231481481485</v>
      </c>
      <c r="C56">
        <v>220.29</v>
      </c>
      <c r="D56" s="3">
        <f t="shared" si="1"/>
        <v>220.29</v>
      </c>
      <c r="E56">
        <v>-114.28</v>
      </c>
      <c r="F56">
        <v>627</v>
      </c>
      <c r="G56">
        <v>1504</v>
      </c>
      <c r="I56">
        <v>-91.4</v>
      </c>
      <c r="J56">
        <v>631.4</v>
      </c>
      <c r="K56">
        <v>-30.4</v>
      </c>
      <c r="L56">
        <v>34.700000000000003</v>
      </c>
      <c r="M56" s="4">
        <f t="shared" si="5"/>
        <v>-34.66074407010305</v>
      </c>
      <c r="N56" s="5">
        <f t="shared" si="2"/>
        <v>0.8770729196844278</v>
      </c>
      <c r="O56">
        <v>30.6</v>
      </c>
      <c r="P56">
        <v>29.59</v>
      </c>
      <c r="Q56">
        <v>29.7</v>
      </c>
      <c r="R56">
        <v>31.7</v>
      </c>
      <c r="S56">
        <v>29.6</v>
      </c>
      <c r="T56">
        <v>25.9</v>
      </c>
      <c r="U56">
        <v>36.6</v>
      </c>
      <c r="V56">
        <v>1.5</v>
      </c>
      <c r="W56">
        <v>0.56000000000000005</v>
      </c>
      <c r="X56">
        <v>12.58</v>
      </c>
      <c r="Y56">
        <v>869</v>
      </c>
      <c r="Z56">
        <v>29.59</v>
      </c>
      <c r="AA56">
        <v>30.6</v>
      </c>
      <c r="AB56">
        <v>220.29</v>
      </c>
      <c r="AC56">
        <v>264.2</v>
      </c>
      <c r="AD56">
        <v>-133.6</v>
      </c>
      <c r="AE56">
        <v>0</v>
      </c>
      <c r="AF56">
        <v>0.41</v>
      </c>
      <c r="AG56">
        <v>258.04000000000002</v>
      </c>
      <c r="AH56">
        <v>-222.11</v>
      </c>
      <c r="AI56">
        <v>265.02</v>
      </c>
      <c r="AJ56">
        <v>-133.61000000000001</v>
      </c>
      <c r="AK56">
        <v>-0.88</v>
      </c>
      <c r="AL56">
        <v>7.0000000000000007E-2</v>
      </c>
      <c r="AM56">
        <v>57.2</v>
      </c>
      <c r="AN56">
        <v>57.2</v>
      </c>
      <c r="AO56">
        <v>78.5</v>
      </c>
      <c r="AP56">
        <v>-31.06</v>
      </c>
      <c r="AQ56">
        <v>72.83</v>
      </c>
      <c r="AR56">
        <v>79.209999999999994</v>
      </c>
      <c r="AS56">
        <v>331.71</v>
      </c>
      <c r="AT56">
        <v>-95.09</v>
      </c>
      <c r="AU56">
        <v>-30.24</v>
      </c>
      <c r="AV56">
        <v>26.16</v>
      </c>
      <c r="AW56">
        <v>4.0199999999999996</v>
      </c>
      <c r="AX56">
        <v>-1502.5</v>
      </c>
      <c r="BA56">
        <f t="shared" si="4"/>
        <v>209.34493067662277</v>
      </c>
      <c r="BC56">
        <f t="shared" si="3"/>
        <v>209.86571003858631</v>
      </c>
    </row>
    <row r="57" spans="1:55" x14ac:dyDescent="0.25">
      <c r="A57" s="1">
        <v>42739</v>
      </c>
      <c r="B57" s="2">
        <v>0.64214120370370364</v>
      </c>
      <c r="C57">
        <v>242.94</v>
      </c>
      <c r="D57" s="3">
        <f t="shared" si="1"/>
        <v>242.94</v>
      </c>
      <c r="E57">
        <v>-115.37</v>
      </c>
      <c r="F57">
        <v>627</v>
      </c>
      <c r="G57">
        <v>1505</v>
      </c>
      <c r="I57">
        <v>-100.1</v>
      </c>
      <c r="J57">
        <v>631.4</v>
      </c>
      <c r="K57">
        <v>-33.200000000000003</v>
      </c>
      <c r="L57">
        <v>38.299999999999997</v>
      </c>
      <c r="M57" s="4">
        <f t="shared" si="5"/>
        <v>-38.244880000274158</v>
      </c>
      <c r="N57" s="5">
        <f t="shared" si="2"/>
        <v>0.86809005544695161</v>
      </c>
      <c r="O57">
        <v>30.68</v>
      </c>
      <c r="P57">
        <v>29.64</v>
      </c>
      <c r="Q57">
        <v>29.8</v>
      </c>
      <c r="R57">
        <v>32</v>
      </c>
      <c r="S57">
        <v>29.7</v>
      </c>
      <c r="T57">
        <v>25.9</v>
      </c>
      <c r="U57">
        <v>36.6</v>
      </c>
      <c r="V57">
        <v>1.5</v>
      </c>
      <c r="W57">
        <v>0.56000000000000005</v>
      </c>
      <c r="X57">
        <v>12.59</v>
      </c>
      <c r="Y57">
        <v>895</v>
      </c>
      <c r="Z57">
        <v>29.64</v>
      </c>
      <c r="AA57">
        <v>30.68</v>
      </c>
      <c r="AB57">
        <v>242.94</v>
      </c>
      <c r="AC57">
        <v>292.60000000000002</v>
      </c>
      <c r="AD57">
        <v>-148.30000000000001</v>
      </c>
      <c r="AE57">
        <v>0</v>
      </c>
      <c r="AF57">
        <v>0.42</v>
      </c>
      <c r="AG57">
        <v>296.08</v>
      </c>
      <c r="AH57">
        <v>-246.61</v>
      </c>
      <c r="AI57">
        <v>293.32</v>
      </c>
      <c r="AJ57">
        <v>-147.37</v>
      </c>
      <c r="AK57">
        <v>-0.88</v>
      </c>
      <c r="AL57">
        <v>7.0000000000000007E-2</v>
      </c>
      <c r="AM57">
        <v>59.82</v>
      </c>
      <c r="AN57">
        <v>59.8</v>
      </c>
      <c r="AO57">
        <v>83.4</v>
      </c>
      <c r="AP57">
        <v>-28.21</v>
      </c>
      <c r="AQ57">
        <v>76.33</v>
      </c>
      <c r="AR57">
        <v>81.400000000000006</v>
      </c>
      <c r="AS57">
        <v>331.75</v>
      </c>
      <c r="AT57">
        <v>-104.13</v>
      </c>
      <c r="AU57">
        <v>-7.09</v>
      </c>
      <c r="AV57">
        <v>13.25</v>
      </c>
      <c r="AW57">
        <v>-5.16</v>
      </c>
      <c r="AX57">
        <v>-1503.3</v>
      </c>
      <c r="BA57">
        <f t="shared" si="4"/>
        <v>231.95651532129895</v>
      </c>
      <c r="BC57">
        <f t="shared" si="3"/>
        <v>232.114776888504</v>
      </c>
    </row>
    <row r="58" spans="1:55" x14ac:dyDescent="0.25">
      <c r="A58" s="1">
        <v>42739</v>
      </c>
      <c r="B58" s="2">
        <v>0.64349537037037041</v>
      </c>
      <c r="C58">
        <v>20.149999999999999</v>
      </c>
      <c r="D58" s="3">
        <f t="shared" si="1"/>
        <v>20.149999999999999</v>
      </c>
      <c r="E58">
        <v>-116.12</v>
      </c>
      <c r="F58">
        <v>1257</v>
      </c>
      <c r="G58">
        <v>3018</v>
      </c>
      <c r="I58">
        <v>-16.600000000000001</v>
      </c>
      <c r="J58">
        <v>633.5</v>
      </c>
      <c r="K58">
        <v>-5.5</v>
      </c>
      <c r="L58">
        <v>6.3</v>
      </c>
      <c r="M58" s="4">
        <f t="shared" si="5"/>
        <v>-6.366813980019371</v>
      </c>
      <c r="N58" s="5">
        <f t="shared" si="2"/>
        <v>0.8638543574950287</v>
      </c>
      <c r="O58">
        <v>30.86</v>
      </c>
      <c r="P58">
        <v>30</v>
      </c>
      <c r="Q58">
        <v>30.1</v>
      </c>
      <c r="R58">
        <v>29.2</v>
      </c>
      <c r="S58">
        <v>28.8</v>
      </c>
      <c r="T58">
        <v>26.1</v>
      </c>
      <c r="U58">
        <v>36.9</v>
      </c>
      <c r="V58">
        <v>1.5</v>
      </c>
      <c r="W58">
        <v>0.55000000000000004</v>
      </c>
      <c r="X58">
        <v>12.6</v>
      </c>
      <c r="Y58">
        <v>739</v>
      </c>
      <c r="Z58">
        <v>30</v>
      </c>
      <c r="AA58">
        <v>30.86</v>
      </c>
      <c r="AB58">
        <v>20.149999999999999</v>
      </c>
      <c r="AC58">
        <v>26.8</v>
      </c>
      <c r="AD58">
        <v>-13.4</v>
      </c>
      <c r="AE58">
        <v>0</v>
      </c>
      <c r="AF58">
        <v>0.60199999999999998</v>
      </c>
      <c r="AG58">
        <v>18.489999999999998</v>
      </c>
      <c r="AH58">
        <v>-19.7</v>
      </c>
      <c r="AI58">
        <v>27.24</v>
      </c>
      <c r="AJ58">
        <v>-12.48</v>
      </c>
      <c r="AK58">
        <v>-0.88</v>
      </c>
      <c r="AL58">
        <v>7.0000000000000007E-2</v>
      </c>
      <c r="AM58">
        <v>47.63</v>
      </c>
      <c r="AN58">
        <v>47.6</v>
      </c>
      <c r="AO58">
        <v>58.9</v>
      </c>
      <c r="AP58">
        <v>-114.3</v>
      </c>
      <c r="AQ58">
        <v>17.899999999999999</v>
      </c>
      <c r="AR58">
        <v>115.67</v>
      </c>
      <c r="AS58">
        <v>330.21</v>
      </c>
      <c r="AT58">
        <v>-16.420000000000002</v>
      </c>
      <c r="AU58">
        <v>4.0999999999999996</v>
      </c>
      <c r="AV58">
        <v>-4.4800000000000004</v>
      </c>
      <c r="AW58">
        <v>-0.38</v>
      </c>
      <c r="AX58">
        <v>-3017.3</v>
      </c>
      <c r="BA58">
        <f t="shared" si="4"/>
        <v>21.18726032312814</v>
      </c>
      <c r="BC58">
        <f t="shared" si="3"/>
        <v>21.186882734371281</v>
      </c>
    </row>
    <row r="59" spans="1:55" x14ac:dyDescent="0.25">
      <c r="A59" s="1">
        <v>42739</v>
      </c>
      <c r="B59" s="2">
        <v>0.64364583333333336</v>
      </c>
      <c r="C59">
        <v>40.119999999999997</v>
      </c>
      <c r="D59" s="3">
        <f t="shared" si="1"/>
        <v>40.119999999999997</v>
      </c>
      <c r="E59">
        <v>-110.67</v>
      </c>
      <c r="F59">
        <v>1257</v>
      </c>
      <c r="G59">
        <v>3014</v>
      </c>
      <c r="I59">
        <v>-34.5</v>
      </c>
      <c r="J59">
        <v>631.4</v>
      </c>
      <c r="K59">
        <v>-11.4</v>
      </c>
      <c r="L59">
        <v>12.6</v>
      </c>
      <c r="M59" s="4">
        <f t="shared" si="5"/>
        <v>-12.672131702723741</v>
      </c>
      <c r="N59" s="5">
        <f t="shared" si="2"/>
        <v>0.89961186226857881</v>
      </c>
      <c r="O59">
        <v>30.85</v>
      </c>
      <c r="P59">
        <v>29.99</v>
      </c>
      <c r="Q59">
        <v>30.1</v>
      </c>
      <c r="R59">
        <v>29.3</v>
      </c>
      <c r="S59">
        <v>28.8</v>
      </c>
      <c r="T59">
        <v>26.1</v>
      </c>
      <c r="U59">
        <v>36.9</v>
      </c>
      <c r="V59">
        <v>1.5</v>
      </c>
      <c r="W59">
        <v>0.55000000000000004</v>
      </c>
      <c r="X59">
        <v>12.58</v>
      </c>
      <c r="Y59">
        <v>739</v>
      </c>
      <c r="Z59">
        <v>29.99</v>
      </c>
      <c r="AA59">
        <v>30.85</v>
      </c>
      <c r="AB59">
        <v>40.119999999999997</v>
      </c>
      <c r="AC59">
        <v>53.6</v>
      </c>
      <c r="AD59">
        <v>-26.6</v>
      </c>
      <c r="AE59">
        <v>0</v>
      </c>
      <c r="AF59">
        <v>0.61599999999999999</v>
      </c>
      <c r="AG59">
        <v>38.299999999999997</v>
      </c>
      <c r="AH59">
        <v>-40.200000000000003</v>
      </c>
      <c r="AI59">
        <v>50.82</v>
      </c>
      <c r="AJ59">
        <v>-25.52</v>
      </c>
      <c r="AK59">
        <v>-0.88</v>
      </c>
      <c r="AL59">
        <v>7.0000000000000007E-2</v>
      </c>
      <c r="AM59">
        <v>46.66</v>
      </c>
      <c r="AN59">
        <v>46.7</v>
      </c>
      <c r="AO59">
        <v>57.9</v>
      </c>
      <c r="AP59">
        <v>-109.63</v>
      </c>
      <c r="AQ59">
        <v>43.71</v>
      </c>
      <c r="AR59">
        <v>118.03</v>
      </c>
      <c r="AS59">
        <v>330.7</v>
      </c>
      <c r="AT59">
        <v>-34.950000000000003</v>
      </c>
      <c r="AU59">
        <v>7.81</v>
      </c>
      <c r="AV59">
        <v>-4.59</v>
      </c>
      <c r="AW59">
        <v>-3.04</v>
      </c>
      <c r="AX59">
        <v>-3016.2</v>
      </c>
      <c r="BA59">
        <f t="shared" si="4"/>
        <v>42.31146416752793</v>
      </c>
      <c r="BC59">
        <f t="shared" si="3"/>
        <v>40.211582908410847</v>
      </c>
    </row>
    <row r="60" spans="1:55" x14ac:dyDescent="0.25">
      <c r="A60" s="1">
        <v>42739</v>
      </c>
      <c r="B60" s="2">
        <v>0.64376157407407408</v>
      </c>
      <c r="C60">
        <v>61.41</v>
      </c>
      <c r="D60" s="3">
        <f t="shared" si="1"/>
        <v>61.41</v>
      </c>
      <c r="E60">
        <v>-109.96</v>
      </c>
      <c r="F60">
        <v>1257</v>
      </c>
      <c r="G60">
        <v>3013</v>
      </c>
      <c r="I60">
        <v>-53.4</v>
      </c>
      <c r="J60">
        <v>633.20000000000005</v>
      </c>
      <c r="K60">
        <v>-17.600000000000001</v>
      </c>
      <c r="L60">
        <v>19.399999999999999</v>
      </c>
      <c r="M60" s="4">
        <f t="shared" si="5"/>
        <v>-19.372262903702456</v>
      </c>
      <c r="N60" s="5">
        <f t="shared" si="2"/>
        <v>0.90851544228404324</v>
      </c>
      <c r="O60">
        <v>30.84</v>
      </c>
      <c r="P60">
        <v>29.99</v>
      </c>
      <c r="Q60">
        <v>30.1</v>
      </c>
      <c r="R60">
        <v>29.4</v>
      </c>
      <c r="S60">
        <v>28.8</v>
      </c>
      <c r="T60">
        <v>26.2</v>
      </c>
      <c r="U60">
        <v>36.9</v>
      </c>
      <c r="V60">
        <v>1.5</v>
      </c>
      <c r="W60">
        <v>0.55000000000000004</v>
      </c>
      <c r="X60">
        <v>12.58</v>
      </c>
      <c r="Y60">
        <v>735</v>
      </c>
      <c r="Z60">
        <v>29.99</v>
      </c>
      <c r="AA60">
        <v>30.84</v>
      </c>
      <c r="AB60">
        <v>61.41</v>
      </c>
      <c r="AC60">
        <v>79.8</v>
      </c>
      <c r="AD60">
        <v>-39.6</v>
      </c>
      <c r="AE60">
        <v>0</v>
      </c>
      <c r="AF60">
        <v>0.64800000000000002</v>
      </c>
      <c r="AG60">
        <v>58.95</v>
      </c>
      <c r="AH60">
        <v>-61.8</v>
      </c>
      <c r="AI60">
        <v>79.989999999999995</v>
      </c>
      <c r="AJ60">
        <v>-37.67</v>
      </c>
      <c r="AK60">
        <v>-0.88</v>
      </c>
      <c r="AL60">
        <v>7.0000000000000007E-2</v>
      </c>
      <c r="AM60">
        <v>46.32</v>
      </c>
      <c r="AN60">
        <v>46.3</v>
      </c>
      <c r="AO60">
        <v>57.6</v>
      </c>
      <c r="AP60">
        <v>-106.5</v>
      </c>
      <c r="AQ60">
        <v>64.569999999999993</v>
      </c>
      <c r="AR60">
        <v>124.59</v>
      </c>
      <c r="AS60">
        <v>331.37</v>
      </c>
      <c r="AT60">
        <v>-54.51</v>
      </c>
      <c r="AU60">
        <v>-3.27</v>
      </c>
      <c r="AV60">
        <v>-2.81</v>
      </c>
      <c r="AW60">
        <v>6.03</v>
      </c>
      <c r="AX60">
        <v>-3012.4</v>
      </c>
      <c r="BA60">
        <f t="shared" si="4"/>
        <v>62.992856737887344</v>
      </c>
      <c r="BC60">
        <f t="shared" si="3"/>
        <v>62.519712891215349</v>
      </c>
    </row>
    <row r="61" spans="1:55" x14ac:dyDescent="0.25">
      <c r="A61" s="1">
        <v>42739</v>
      </c>
      <c r="B61" s="2">
        <v>0.64391203703703703</v>
      </c>
      <c r="C61">
        <v>78.92</v>
      </c>
      <c r="D61" s="3">
        <f t="shared" si="1"/>
        <v>78.92</v>
      </c>
      <c r="E61">
        <v>-109.58</v>
      </c>
      <c r="F61">
        <v>1257</v>
      </c>
      <c r="G61">
        <v>3019</v>
      </c>
      <c r="I61">
        <v>-69.099999999999994</v>
      </c>
      <c r="J61">
        <v>632.9</v>
      </c>
      <c r="K61">
        <v>-22.8</v>
      </c>
      <c r="L61">
        <v>25</v>
      </c>
      <c r="M61" s="4">
        <f t="shared" si="5"/>
        <v>-24.943036365770837</v>
      </c>
      <c r="N61" s="5">
        <f t="shared" si="2"/>
        <v>0.91408277908331514</v>
      </c>
      <c r="O61">
        <v>30.84</v>
      </c>
      <c r="P61">
        <v>29.98</v>
      </c>
      <c r="Q61">
        <v>30.1</v>
      </c>
      <c r="R61">
        <v>29.6</v>
      </c>
      <c r="S61">
        <v>28.9</v>
      </c>
      <c r="T61">
        <v>26.2</v>
      </c>
      <c r="U61">
        <v>37</v>
      </c>
      <c r="V61">
        <v>1.5</v>
      </c>
      <c r="W61">
        <v>0.55000000000000004</v>
      </c>
      <c r="X61">
        <v>12.58</v>
      </c>
      <c r="Y61">
        <v>741</v>
      </c>
      <c r="Z61">
        <v>29.98</v>
      </c>
      <c r="AA61">
        <v>30.84</v>
      </c>
      <c r="AB61">
        <v>78.92</v>
      </c>
      <c r="AC61">
        <v>100.4</v>
      </c>
      <c r="AD61">
        <v>-49.5</v>
      </c>
      <c r="AE61">
        <v>0</v>
      </c>
      <c r="AF61">
        <v>0.68300000000000005</v>
      </c>
      <c r="AG61">
        <v>76.989999999999995</v>
      </c>
      <c r="AH61">
        <v>-79.7</v>
      </c>
      <c r="AI61">
        <v>101.65</v>
      </c>
      <c r="AJ61">
        <v>-51.46</v>
      </c>
      <c r="AK61">
        <v>-0.88</v>
      </c>
      <c r="AL61">
        <v>7.0000000000000007E-2</v>
      </c>
      <c r="AM61">
        <v>46.44</v>
      </c>
      <c r="AN61">
        <v>46.4</v>
      </c>
      <c r="AO61">
        <v>58.1</v>
      </c>
      <c r="AP61">
        <v>-104.96</v>
      </c>
      <c r="AQ61">
        <v>79.069999999999993</v>
      </c>
      <c r="AR61">
        <v>131.41</v>
      </c>
      <c r="AS61">
        <v>331.06</v>
      </c>
      <c r="AT61">
        <v>-70.64</v>
      </c>
      <c r="AU61">
        <v>-4.6500000000000004</v>
      </c>
      <c r="AV61">
        <v>-13.22</v>
      </c>
      <c r="AW61">
        <v>18.73</v>
      </c>
      <c r="AX61">
        <v>-3018.1</v>
      </c>
      <c r="BA61">
        <f t="shared" si="4"/>
        <v>79.1530479514213</v>
      </c>
      <c r="BC61">
        <f t="shared" si="3"/>
        <v>80.563186692185909</v>
      </c>
    </row>
    <row r="62" spans="1:55" x14ac:dyDescent="0.25">
      <c r="A62" s="1">
        <v>42739</v>
      </c>
      <c r="B62" s="2">
        <v>0.64403935185185179</v>
      </c>
      <c r="C62">
        <v>101.81</v>
      </c>
      <c r="D62" s="3">
        <f t="shared" si="1"/>
        <v>101.81</v>
      </c>
      <c r="E62">
        <v>-108.98</v>
      </c>
      <c r="F62">
        <v>1257</v>
      </c>
      <c r="G62">
        <v>3010</v>
      </c>
      <c r="I62">
        <v>-89</v>
      </c>
      <c r="J62">
        <v>631.4</v>
      </c>
      <c r="K62">
        <v>-29.5</v>
      </c>
      <c r="L62">
        <v>32.200000000000003</v>
      </c>
      <c r="M62" s="4">
        <f t="shared" si="5"/>
        <v>-32.111426873595605</v>
      </c>
      <c r="N62" s="5">
        <f t="shared" si="2"/>
        <v>0.91867608736680229</v>
      </c>
      <c r="O62">
        <v>30.84</v>
      </c>
      <c r="P62">
        <v>29.97</v>
      </c>
      <c r="Q62">
        <v>30.1</v>
      </c>
      <c r="R62">
        <v>29.8</v>
      </c>
      <c r="S62">
        <v>28.9</v>
      </c>
      <c r="T62">
        <v>26.2</v>
      </c>
      <c r="U62">
        <v>37</v>
      </c>
      <c r="V62">
        <v>1.5</v>
      </c>
      <c r="W62">
        <v>0.56000000000000005</v>
      </c>
      <c r="X62">
        <v>12.59</v>
      </c>
      <c r="Y62">
        <v>748</v>
      </c>
      <c r="Z62">
        <v>29.97</v>
      </c>
      <c r="AA62">
        <v>30.84</v>
      </c>
      <c r="AB62">
        <v>101.81</v>
      </c>
      <c r="AC62">
        <v>126</v>
      </c>
      <c r="AD62">
        <v>-64.400000000000006</v>
      </c>
      <c r="AE62">
        <v>0</v>
      </c>
      <c r="AF62">
        <v>0.71399999999999997</v>
      </c>
      <c r="AG62">
        <v>100.56</v>
      </c>
      <c r="AH62">
        <v>-102.1</v>
      </c>
      <c r="AI62">
        <v>126.17</v>
      </c>
      <c r="AJ62">
        <v>-65.239999999999995</v>
      </c>
      <c r="AK62">
        <v>-0.88</v>
      </c>
      <c r="AL62">
        <v>7.0000000000000007E-2</v>
      </c>
      <c r="AM62">
        <v>46.74</v>
      </c>
      <c r="AN62">
        <v>46.7</v>
      </c>
      <c r="AO62">
        <v>59.2</v>
      </c>
      <c r="AP62">
        <v>-101.17</v>
      </c>
      <c r="AQ62">
        <v>93.32</v>
      </c>
      <c r="AR62">
        <v>137.63999999999999</v>
      </c>
      <c r="AS62">
        <v>331.6</v>
      </c>
      <c r="AT62">
        <v>-91.65</v>
      </c>
      <c r="AU62">
        <v>-4.1500000000000004</v>
      </c>
      <c r="AV62">
        <v>-3.04</v>
      </c>
      <c r="AW62">
        <v>6.84</v>
      </c>
      <c r="AX62">
        <v>-3011.9</v>
      </c>
      <c r="BA62">
        <f t="shared" si="4"/>
        <v>100.05838295715157</v>
      </c>
      <c r="BC62">
        <f t="shared" si="3"/>
        <v>100.43686200793012</v>
      </c>
    </row>
    <row r="63" spans="1:55" x14ac:dyDescent="0.25">
      <c r="A63" s="1">
        <v>42739</v>
      </c>
      <c r="B63" s="2">
        <v>0.6441782407407407</v>
      </c>
      <c r="C63">
        <v>121.19</v>
      </c>
      <c r="D63" s="3">
        <f t="shared" si="1"/>
        <v>121.19</v>
      </c>
      <c r="E63">
        <v>-108.72</v>
      </c>
      <c r="F63">
        <v>1257</v>
      </c>
      <c r="G63">
        <v>3013</v>
      </c>
      <c r="I63">
        <v>-106.1</v>
      </c>
      <c r="J63">
        <v>631.4</v>
      </c>
      <c r="K63">
        <v>-35.299999999999997</v>
      </c>
      <c r="L63">
        <v>38.299999999999997</v>
      </c>
      <c r="M63" s="4">
        <f t="shared" si="5"/>
        <v>-38.240482398877667</v>
      </c>
      <c r="N63" s="5">
        <f t="shared" si="2"/>
        <v>0.92310550980486661</v>
      </c>
      <c r="O63">
        <v>30.85</v>
      </c>
      <c r="P63">
        <v>29.96</v>
      </c>
      <c r="Q63">
        <v>30</v>
      </c>
      <c r="R63">
        <v>30</v>
      </c>
      <c r="S63">
        <v>29</v>
      </c>
      <c r="T63">
        <v>26.3</v>
      </c>
      <c r="U63">
        <v>37.1</v>
      </c>
      <c r="V63">
        <v>1.5</v>
      </c>
      <c r="W63">
        <v>0.55000000000000004</v>
      </c>
      <c r="X63">
        <v>12.59</v>
      </c>
      <c r="Y63">
        <v>765</v>
      </c>
      <c r="Z63">
        <v>29.96</v>
      </c>
      <c r="AA63">
        <v>30.85</v>
      </c>
      <c r="AB63">
        <v>121.19</v>
      </c>
      <c r="AC63">
        <v>146.6</v>
      </c>
      <c r="AD63">
        <v>-80.5</v>
      </c>
      <c r="AE63">
        <v>0</v>
      </c>
      <c r="AF63">
        <v>0.73199999999999998</v>
      </c>
      <c r="AG63">
        <v>122.92</v>
      </c>
      <c r="AH63">
        <v>-120</v>
      </c>
      <c r="AI63">
        <v>147.13</v>
      </c>
      <c r="AJ63">
        <v>-83.09</v>
      </c>
      <c r="AK63">
        <v>-0.88</v>
      </c>
      <c r="AL63">
        <v>7.0000000000000007E-2</v>
      </c>
      <c r="AM63">
        <v>47.44</v>
      </c>
      <c r="AN63">
        <v>47.4</v>
      </c>
      <c r="AO63">
        <v>60.6</v>
      </c>
      <c r="AP63">
        <v>-96.62</v>
      </c>
      <c r="AQ63">
        <v>103.18</v>
      </c>
      <c r="AR63">
        <v>141.36000000000001</v>
      </c>
      <c r="AS63">
        <v>332.02</v>
      </c>
      <c r="AT63">
        <v>-109.43</v>
      </c>
      <c r="AU63">
        <v>7.31</v>
      </c>
      <c r="AV63">
        <v>-10.050000000000001</v>
      </c>
      <c r="AW63">
        <v>1.36</v>
      </c>
      <c r="AX63">
        <v>-3013.2</v>
      </c>
      <c r="BA63">
        <f t="shared" si="4"/>
        <v>118.26201841673428</v>
      </c>
      <c r="BC63">
        <f t="shared" si="3"/>
        <v>119.48051096308551</v>
      </c>
    </row>
    <row r="64" spans="1:55" x14ac:dyDescent="0.25">
      <c r="A64" s="1">
        <v>42739</v>
      </c>
      <c r="B64" s="2">
        <v>0.6443402777777778</v>
      </c>
      <c r="C64">
        <v>140.35</v>
      </c>
      <c r="D64" s="3">
        <f t="shared" si="1"/>
        <v>140.35</v>
      </c>
      <c r="E64">
        <v>-108.8</v>
      </c>
      <c r="F64">
        <v>1257</v>
      </c>
      <c r="G64">
        <v>3016</v>
      </c>
      <c r="I64">
        <v>-122.9</v>
      </c>
      <c r="J64">
        <v>631.4</v>
      </c>
      <c r="K64">
        <v>-40.799999999999997</v>
      </c>
      <c r="L64">
        <v>44.4</v>
      </c>
      <c r="M64" s="4">
        <f t="shared" si="5"/>
        <v>-44.32447209170325</v>
      </c>
      <c r="N64" s="5">
        <f t="shared" si="2"/>
        <v>0.92048473618791349</v>
      </c>
      <c r="O64">
        <v>30.87</v>
      </c>
      <c r="P64">
        <v>29.95</v>
      </c>
      <c r="Q64">
        <v>30</v>
      </c>
      <c r="R64">
        <v>30.3</v>
      </c>
      <c r="S64">
        <v>29.1</v>
      </c>
      <c r="T64">
        <v>26.3</v>
      </c>
      <c r="U64">
        <v>37.1</v>
      </c>
      <c r="V64">
        <v>1.5</v>
      </c>
      <c r="W64">
        <v>0.56000000000000005</v>
      </c>
      <c r="X64">
        <v>12.58</v>
      </c>
      <c r="Y64">
        <v>785</v>
      </c>
      <c r="Z64">
        <v>29.95</v>
      </c>
      <c r="AA64">
        <v>30.87</v>
      </c>
      <c r="AB64">
        <v>140.35</v>
      </c>
      <c r="AC64">
        <v>167.9</v>
      </c>
      <c r="AD64">
        <v>-92.7</v>
      </c>
      <c r="AE64">
        <v>0</v>
      </c>
      <c r="AF64">
        <v>0.75900000000000001</v>
      </c>
      <c r="AG64">
        <v>146.49</v>
      </c>
      <c r="AH64">
        <v>-138.80000000000001</v>
      </c>
      <c r="AI64">
        <v>168.34</v>
      </c>
      <c r="AJ64">
        <v>-93</v>
      </c>
      <c r="AK64">
        <v>-0.88</v>
      </c>
      <c r="AL64">
        <v>7.0000000000000007E-2</v>
      </c>
      <c r="AM64">
        <v>48.85</v>
      </c>
      <c r="AN64">
        <v>48.8</v>
      </c>
      <c r="AO64">
        <v>63.3</v>
      </c>
      <c r="AP64">
        <v>-93.18</v>
      </c>
      <c r="AQ64">
        <v>112.88</v>
      </c>
      <c r="AR64">
        <v>146.38</v>
      </c>
      <c r="AS64">
        <v>331.74</v>
      </c>
      <c r="AT64">
        <v>-126.82</v>
      </c>
      <c r="AU64">
        <v>-18.47</v>
      </c>
      <c r="AV64">
        <v>18.87</v>
      </c>
      <c r="AW64">
        <v>-0.97</v>
      </c>
      <c r="AX64">
        <v>-3015.8</v>
      </c>
      <c r="BA64">
        <f t="shared" si="4"/>
        <v>135.61655503661785</v>
      </c>
      <c r="BC64">
        <f t="shared" si="3"/>
        <v>135.99146223200924</v>
      </c>
    </row>
    <row r="65" spans="1:55" x14ac:dyDescent="0.25">
      <c r="A65" s="1">
        <v>42739</v>
      </c>
      <c r="B65" s="2">
        <v>0.6444791666666666</v>
      </c>
      <c r="C65">
        <v>162.41</v>
      </c>
      <c r="D65" s="3">
        <f t="shared" si="1"/>
        <v>162.41</v>
      </c>
      <c r="E65">
        <v>-108.8</v>
      </c>
      <c r="F65">
        <v>1257</v>
      </c>
      <c r="G65">
        <v>3014</v>
      </c>
      <c r="I65">
        <v>-141.9</v>
      </c>
      <c r="J65">
        <v>631.4</v>
      </c>
      <c r="K65">
        <v>-47.1</v>
      </c>
      <c r="L65">
        <v>51.3</v>
      </c>
      <c r="M65" s="4">
        <f t="shared" si="5"/>
        <v>-51.245405001071525</v>
      </c>
      <c r="N65" s="5">
        <f t="shared" si="2"/>
        <v>0.91910679599498057</v>
      </c>
      <c r="O65">
        <v>30.87</v>
      </c>
      <c r="P65">
        <v>29.92</v>
      </c>
      <c r="Q65">
        <v>30</v>
      </c>
      <c r="R65">
        <v>30.5</v>
      </c>
      <c r="S65">
        <v>29.1</v>
      </c>
      <c r="T65">
        <v>26.3</v>
      </c>
      <c r="U65">
        <v>37.200000000000003</v>
      </c>
      <c r="V65">
        <v>1.5</v>
      </c>
      <c r="W65">
        <v>0.55000000000000004</v>
      </c>
      <c r="X65">
        <v>12.59</v>
      </c>
      <c r="Y65">
        <v>819</v>
      </c>
      <c r="Z65">
        <v>29.92</v>
      </c>
      <c r="AA65">
        <v>30.87</v>
      </c>
      <c r="AB65">
        <v>162.41</v>
      </c>
      <c r="AC65">
        <v>192.8</v>
      </c>
      <c r="AD65">
        <v>-106.5</v>
      </c>
      <c r="AE65">
        <v>0</v>
      </c>
      <c r="AF65">
        <v>0.78600000000000003</v>
      </c>
      <c r="AG65">
        <v>174.53</v>
      </c>
      <c r="AH65">
        <v>-160.30000000000001</v>
      </c>
      <c r="AI65">
        <v>192.5</v>
      </c>
      <c r="AJ65">
        <v>-105.86</v>
      </c>
      <c r="AK65">
        <v>-0.88</v>
      </c>
      <c r="AL65">
        <v>7.0000000000000007E-2</v>
      </c>
      <c r="AM65">
        <v>50.19</v>
      </c>
      <c r="AN65">
        <v>50.2</v>
      </c>
      <c r="AO65">
        <v>66.2</v>
      </c>
      <c r="AP65">
        <v>-89.13</v>
      </c>
      <c r="AQ65">
        <v>122.73</v>
      </c>
      <c r="AR65">
        <v>151.68</v>
      </c>
      <c r="AS65">
        <v>332.24</v>
      </c>
      <c r="AT65">
        <v>-147.15</v>
      </c>
      <c r="AU65">
        <v>-2.23</v>
      </c>
      <c r="AV65">
        <v>0.8</v>
      </c>
      <c r="AW65">
        <v>1.29</v>
      </c>
      <c r="AX65">
        <v>-3013.1</v>
      </c>
      <c r="BA65">
        <f t="shared" si="4"/>
        <v>155.74673351309812</v>
      </c>
      <c r="BC65">
        <f t="shared" si="3"/>
        <v>155.34250802661839</v>
      </c>
    </row>
    <row r="66" spans="1:55" x14ac:dyDescent="0.25">
      <c r="A66" s="1">
        <v>42739</v>
      </c>
      <c r="B66" s="2">
        <v>0.64460648148148147</v>
      </c>
      <c r="C66">
        <v>181.34</v>
      </c>
      <c r="D66" s="3">
        <f t="shared" si="1"/>
        <v>181.34</v>
      </c>
      <c r="E66">
        <v>-108.93</v>
      </c>
      <c r="F66">
        <v>1257</v>
      </c>
      <c r="G66">
        <v>3018</v>
      </c>
      <c r="I66">
        <v>-158.30000000000001</v>
      </c>
      <c r="J66">
        <v>631.4</v>
      </c>
      <c r="K66">
        <v>-52.7</v>
      </c>
      <c r="L66">
        <v>57.4</v>
      </c>
      <c r="M66" s="4">
        <f t="shared" si="5"/>
        <v>-57.277277242570371</v>
      </c>
      <c r="N66" s="5">
        <f t="shared" si="2"/>
        <v>0.92008563495109041</v>
      </c>
      <c r="O66">
        <v>30.89</v>
      </c>
      <c r="P66">
        <v>29.89</v>
      </c>
      <c r="Q66">
        <v>29.9</v>
      </c>
      <c r="R66">
        <v>30.8</v>
      </c>
      <c r="S66">
        <v>29.2</v>
      </c>
      <c r="T66">
        <v>26.4</v>
      </c>
      <c r="U66">
        <v>37.200000000000003</v>
      </c>
      <c r="V66">
        <v>1.5</v>
      </c>
      <c r="W66">
        <v>0.55000000000000004</v>
      </c>
      <c r="X66">
        <v>12.58</v>
      </c>
      <c r="Y66">
        <v>857</v>
      </c>
      <c r="Z66">
        <v>29.89</v>
      </c>
      <c r="AA66">
        <v>30.89</v>
      </c>
      <c r="AB66">
        <v>181.34</v>
      </c>
      <c r="AC66">
        <v>214.7</v>
      </c>
      <c r="AD66">
        <v>-118.7</v>
      </c>
      <c r="AE66">
        <v>0</v>
      </c>
      <c r="AF66">
        <v>0.80900000000000005</v>
      </c>
      <c r="AG66">
        <v>200.99</v>
      </c>
      <c r="AH66">
        <v>-179.11</v>
      </c>
      <c r="AI66">
        <v>214.98</v>
      </c>
      <c r="AJ66">
        <v>-117.99</v>
      </c>
      <c r="AK66">
        <v>-0.88</v>
      </c>
      <c r="AL66">
        <v>7.0000000000000007E-2</v>
      </c>
      <c r="AM66">
        <v>51.97</v>
      </c>
      <c r="AN66">
        <v>52</v>
      </c>
      <c r="AO66">
        <v>69.3</v>
      </c>
      <c r="AP66">
        <v>-85.77</v>
      </c>
      <c r="AQ66">
        <v>130.72999999999999</v>
      </c>
      <c r="AR66">
        <v>156.37</v>
      </c>
      <c r="AS66">
        <v>332.88</v>
      </c>
      <c r="AT66">
        <v>-164.6</v>
      </c>
      <c r="AU66">
        <v>-27.55</v>
      </c>
      <c r="AV66">
        <v>13.71</v>
      </c>
      <c r="AW66">
        <v>13.35</v>
      </c>
      <c r="AX66">
        <v>-3016.2</v>
      </c>
      <c r="BA66">
        <f t="shared" si="4"/>
        <v>173.4730238394431</v>
      </c>
      <c r="BC66">
        <f t="shared" si="3"/>
        <v>173.40421058901654</v>
      </c>
    </row>
    <row r="67" spans="1:55" x14ac:dyDescent="0.25">
      <c r="A67" s="1">
        <v>42739</v>
      </c>
      <c r="B67" s="2">
        <v>0.64473379629629635</v>
      </c>
      <c r="C67">
        <v>200.56</v>
      </c>
      <c r="D67" s="3">
        <f t="shared" si="1"/>
        <v>200.56</v>
      </c>
      <c r="E67">
        <v>-108.97</v>
      </c>
      <c r="F67">
        <v>1257</v>
      </c>
      <c r="G67">
        <v>3014</v>
      </c>
      <c r="I67">
        <v>-174.4</v>
      </c>
      <c r="J67">
        <v>631.4</v>
      </c>
      <c r="K67">
        <v>-58.1</v>
      </c>
      <c r="L67">
        <v>63.4</v>
      </c>
      <c r="M67" s="4">
        <f t="shared" ref="M67:M85" si="6">C67*AX67*2*PI()/60000</f>
        <v>-63.299718318203396</v>
      </c>
      <c r="N67" s="5">
        <f t="shared" si="2"/>
        <v>0.91785558520079402</v>
      </c>
      <c r="O67">
        <v>30.92</v>
      </c>
      <c r="P67">
        <v>29.87</v>
      </c>
      <c r="Q67">
        <v>29.9</v>
      </c>
      <c r="R67">
        <v>31.1</v>
      </c>
      <c r="S67">
        <v>29.2</v>
      </c>
      <c r="T67">
        <v>26.4</v>
      </c>
      <c r="U67">
        <v>37.299999999999997</v>
      </c>
      <c r="V67">
        <v>1.5</v>
      </c>
      <c r="W67">
        <v>0.55000000000000004</v>
      </c>
      <c r="X67">
        <v>12.59</v>
      </c>
      <c r="Y67">
        <v>899</v>
      </c>
      <c r="Z67">
        <v>29.87</v>
      </c>
      <c r="AA67">
        <v>30.92</v>
      </c>
      <c r="AB67">
        <v>200.56</v>
      </c>
      <c r="AC67">
        <v>237.2</v>
      </c>
      <c r="AD67">
        <v>-131.6</v>
      </c>
      <c r="AE67">
        <v>0</v>
      </c>
      <c r="AF67">
        <v>0.82799999999999996</v>
      </c>
      <c r="AG67">
        <v>228.81</v>
      </c>
      <c r="AH67">
        <v>-198.8</v>
      </c>
      <c r="AI67">
        <v>236.49</v>
      </c>
      <c r="AJ67">
        <v>-131.84</v>
      </c>
      <c r="AK67">
        <v>-0.88</v>
      </c>
      <c r="AL67">
        <v>7.0000000000000007E-2</v>
      </c>
      <c r="AM67">
        <v>54.14</v>
      </c>
      <c r="AN67">
        <v>54.1</v>
      </c>
      <c r="AO67">
        <v>73.400000000000006</v>
      </c>
      <c r="AP67">
        <v>-81.430000000000007</v>
      </c>
      <c r="AQ67">
        <v>138.27000000000001</v>
      </c>
      <c r="AR67">
        <v>160.47999999999999</v>
      </c>
      <c r="AS67">
        <v>333.2</v>
      </c>
      <c r="AT67">
        <v>-181.82</v>
      </c>
      <c r="AU67">
        <v>-3.75</v>
      </c>
      <c r="AV67">
        <v>11.75</v>
      </c>
      <c r="AW67">
        <v>-7.88</v>
      </c>
      <c r="AX67">
        <v>-3013.9</v>
      </c>
      <c r="BA67">
        <f t="shared" si="4"/>
        <v>191.8103229755896</v>
      </c>
      <c r="BC67">
        <f t="shared" si="3"/>
        <v>191.4540489255842</v>
      </c>
    </row>
    <row r="68" spans="1:55" x14ac:dyDescent="0.25">
      <c r="A68" s="1">
        <v>42739</v>
      </c>
      <c r="B68" s="2">
        <v>0.6448842592592593</v>
      </c>
      <c r="C68">
        <v>220.64</v>
      </c>
      <c r="D68" s="3">
        <f t="shared" ref="D68:D85" si="7">(C68^2)^0.5</f>
        <v>220.64</v>
      </c>
      <c r="E68">
        <v>-108.84</v>
      </c>
      <c r="F68">
        <v>1257</v>
      </c>
      <c r="G68">
        <v>3017</v>
      </c>
      <c r="I68">
        <v>-191.5</v>
      </c>
      <c r="J68">
        <v>631.4</v>
      </c>
      <c r="K68">
        <v>-64.2</v>
      </c>
      <c r="L68">
        <v>69.8</v>
      </c>
      <c r="M68" s="4">
        <f t="shared" si="6"/>
        <v>-69.697338860503621</v>
      </c>
      <c r="N68" s="5">
        <f t="shared" ref="N68:N85" si="8">IF(I68&gt;0,M68/K68,K68/M68)</f>
        <v>0.92112555586223577</v>
      </c>
      <c r="O68">
        <v>30.96</v>
      </c>
      <c r="P68">
        <v>29.86</v>
      </c>
      <c r="Q68">
        <v>29.9</v>
      </c>
      <c r="R68">
        <v>31.4</v>
      </c>
      <c r="S68">
        <v>29.2</v>
      </c>
      <c r="T68">
        <v>26.4</v>
      </c>
      <c r="U68">
        <v>37.4</v>
      </c>
      <c r="V68">
        <v>1.5</v>
      </c>
      <c r="W68">
        <v>0.55000000000000004</v>
      </c>
      <c r="X68">
        <v>12.57</v>
      </c>
      <c r="Y68">
        <v>951</v>
      </c>
      <c r="Z68">
        <v>29.86</v>
      </c>
      <c r="AA68">
        <v>30.96</v>
      </c>
      <c r="AB68">
        <v>220.64</v>
      </c>
      <c r="AC68">
        <v>261</v>
      </c>
      <c r="AD68">
        <v>-146.19999999999999</v>
      </c>
      <c r="AE68">
        <v>0</v>
      </c>
      <c r="AF68">
        <v>0.85</v>
      </c>
      <c r="AG68">
        <v>262.27</v>
      </c>
      <c r="AH68">
        <v>-219.4</v>
      </c>
      <c r="AI68">
        <v>261.60000000000002</v>
      </c>
      <c r="AJ68">
        <v>-144.93</v>
      </c>
      <c r="AK68">
        <v>-0.88</v>
      </c>
      <c r="AL68">
        <v>7.0000000000000007E-2</v>
      </c>
      <c r="AM68">
        <v>57.13</v>
      </c>
      <c r="AN68">
        <v>57.1</v>
      </c>
      <c r="AO68">
        <v>78.7</v>
      </c>
      <c r="AP68">
        <v>-77.53</v>
      </c>
      <c r="AQ68">
        <v>145.65</v>
      </c>
      <c r="AR68">
        <v>165.02</v>
      </c>
      <c r="AS68">
        <v>334.93</v>
      </c>
      <c r="AT68">
        <v>-200.53</v>
      </c>
      <c r="AU68">
        <v>-57.85</v>
      </c>
      <c r="AV68">
        <v>15.07</v>
      </c>
      <c r="AW68">
        <v>40.86</v>
      </c>
      <c r="AX68">
        <v>-3016.5</v>
      </c>
      <c r="BA68">
        <f t="shared" si="4"/>
        <v>211.53656894258256</v>
      </c>
      <c r="BC68">
        <f t="shared" ref="BC68:BC85" si="9" xml:space="preserve"> SQRT(POWER(AI68,2)+POWER(AJ68,2))/SQRT(2)</f>
        <v>211.47016917286464</v>
      </c>
    </row>
    <row r="69" spans="1:55" x14ac:dyDescent="0.25">
      <c r="A69" s="1">
        <v>42739</v>
      </c>
      <c r="B69" s="2">
        <v>0.64502314814814821</v>
      </c>
      <c r="C69">
        <v>224.87</v>
      </c>
      <c r="D69" s="3">
        <f t="shared" si="7"/>
        <v>224.87</v>
      </c>
      <c r="E69">
        <v>-109.82</v>
      </c>
      <c r="F69">
        <v>1257</v>
      </c>
      <c r="G69">
        <v>3029</v>
      </c>
      <c r="I69">
        <v>-194.8</v>
      </c>
      <c r="J69">
        <v>631.4</v>
      </c>
      <c r="K69">
        <v>-65.099999999999994</v>
      </c>
      <c r="L69">
        <v>71.5</v>
      </c>
      <c r="M69" s="4">
        <f t="shared" si="6"/>
        <v>-70.95112230861254</v>
      </c>
      <c r="N69" s="5">
        <f t="shared" si="8"/>
        <v>0.91753305489429449</v>
      </c>
      <c r="O69">
        <v>31.03</v>
      </c>
      <c r="P69">
        <v>29.86</v>
      </c>
      <c r="Q69">
        <v>29.9</v>
      </c>
      <c r="R69">
        <v>31.6</v>
      </c>
      <c r="S69">
        <v>29.2</v>
      </c>
      <c r="T69">
        <v>26.5</v>
      </c>
      <c r="U69">
        <v>37.5</v>
      </c>
      <c r="V69">
        <v>1.5</v>
      </c>
      <c r="W69">
        <v>0.55000000000000004</v>
      </c>
      <c r="X69">
        <v>12.58</v>
      </c>
      <c r="Y69">
        <v>1012</v>
      </c>
      <c r="Z69">
        <v>29.86</v>
      </c>
      <c r="AA69">
        <v>31.03</v>
      </c>
      <c r="AB69">
        <v>224.87</v>
      </c>
      <c r="AC69">
        <v>278.60000000000002</v>
      </c>
      <c r="AD69">
        <v>-159.1</v>
      </c>
      <c r="AE69">
        <v>-3.3769999999999998</v>
      </c>
      <c r="AF69">
        <v>0.94699999999999995</v>
      </c>
      <c r="AG69">
        <v>257.99</v>
      </c>
      <c r="AH69">
        <v>-237.54</v>
      </c>
      <c r="AI69">
        <v>295.55</v>
      </c>
      <c r="AJ69">
        <v>-92.8</v>
      </c>
      <c r="AK69">
        <v>-0.88</v>
      </c>
      <c r="AL69">
        <v>7.0000000000000007E-2</v>
      </c>
      <c r="AM69">
        <v>60.51</v>
      </c>
      <c r="AN69">
        <v>60.5</v>
      </c>
      <c r="AO69">
        <v>84.6</v>
      </c>
      <c r="AP69">
        <v>-93.53</v>
      </c>
      <c r="AQ69">
        <v>157.76</v>
      </c>
      <c r="AR69">
        <v>183.39</v>
      </c>
      <c r="AS69">
        <v>333.34</v>
      </c>
      <c r="AT69">
        <v>-204.78</v>
      </c>
      <c r="AU69">
        <v>-24.32</v>
      </c>
      <c r="AV69">
        <v>-12.58</v>
      </c>
      <c r="AW69">
        <v>35.700000000000003</v>
      </c>
      <c r="AX69">
        <v>-3013</v>
      </c>
      <c r="BA69">
        <f t="shared" ref="BA69:BA85" si="10" xml:space="preserve"> SQRT(POWER(AC69,2)+POWER(AD69,2))/SQRT(2)</f>
        <v>226.85983558135626</v>
      </c>
      <c r="BC69">
        <f t="shared" si="9"/>
        <v>219.04524932077391</v>
      </c>
    </row>
    <row r="70" spans="1:55" x14ac:dyDescent="0.25">
      <c r="A70" s="1">
        <v>42739</v>
      </c>
      <c r="B70" s="2">
        <v>0.64693287037037039</v>
      </c>
      <c r="C70">
        <v>20.350000000000001</v>
      </c>
      <c r="D70" s="3">
        <f t="shared" si="7"/>
        <v>20.350000000000001</v>
      </c>
      <c r="E70">
        <v>-115.92</v>
      </c>
      <c r="F70">
        <v>1877</v>
      </c>
      <c r="G70">
        <v>4503</v>
      </c>
      <c r="I70">
        <v>-25</v>
      </c>
      <c r="J70">
        <v>631.4</v>
      </c>
      <c r="K70">
        <v>-8.3000000000000007</v>
      </c>
      <c r="L70">
        <v>9.6</v>
      </c>
      <c r="M70" s="4">
        <f t="shared" si="6"/>
        <v>-9.5967440302379057</v>
      </c>
      <c r="N70" s="5">
        <f t="shared" si="8"/>
        <v>0.8648766679457055</v>
      </c>
      <c r="O70">
        <v>30.97</v>
      </c>
      <c r="P70">
        <v>29.99</v>
      </c>
      <c r="Q70">
        <v>30</v>
      </c>
      <c r="R70">
        <v>29</v>
      </c>
      <c r="S70">
        <v>28.7</v>
      </c>
      <c r="T70">
        <v>27</v>
      </c>
      <c r="U70">
        <v>38.6</v>
      </c>
      <c r="V70">
        <v>1.5</v>
      </c>
      <c r="W70">
        <v>0.55000000000000004</v>
      </c>
      <c r="X70">
        <v>12.56</v>
      </c>
      <c r="Y70">
        <v>838</v>
      </c>
      <c r="Z70">
        <v>29.99</v>
      </c>
      <c r="AA70">
        <v>30.97</v>
      </c>
      <c r="AB70">
        <v>20.350000000000001</v>
      </c>
      <c r="AC70">
        <v>27.5</v>
      </c>
      <c r="AD70">
        <v>-23.1</v>
      </c>
      <c r="AE70">
        <v>0</v>
      </c>
      <c r="AF70">
        <v>0.89900000000000002</v>
      </c>
      <c r="AG70">
        <v>19.36</v>
      </c>
      <c r="AH70">
        <v>-21.5</v>
      </c>
      <c r="AI70">
        <v>27.53</v>
      </c>
      <c r="AJ70">
        <v>-22.97</v>
      </c>
      <c r="AK70">
        <v>-0.88</v>
      </c>
      <c r="AL70">
        <v>7.0000000000000007E-2</v>
      </c>
      <c r="AM70">
        <v>48.24</v>
      </c>
      <c r="AN70">
        <v>48.2</v>
      </c>
      <c r="AO70">
        <v>59.8</v>
      </c>
      <c r="AP70">
        <v>-171.86</v>
      </c>
      <c r="AQ70">
        <v>14.38</v>
      </c>
      <c r="AR70">
        <v>172.43</v>
      </c>
      <c r="AS70">
        <v>330.54</v>
      </c>
      <c r="AT70">
        <v>-24.64</v>
      </c>
      <c r="AU70">
        <v>3.62</v>
      </c>
      <c r="AV70">
        <v>-0.89</v>
      </c>
      <c r="AW70">
        <v>-3.57</v>
      </c>
      <c r="AX70">
        <v>-4503.3</v>
      </c>
      <c r="BA70">
        <f t="shared" si="10"/>
        <v>25.395472037353429</v>
      </c>
      <c r="BC70">
        <f t="shared" si="9"/>
        <v>25.352729636076663</v>
      </c>
    </row>
    <row r="71" spans="1:55" x14ac:dyDescent="0.25">
      <c r="A71" s="1">
        <v>42739</v>
      </c>
      <c r="B71" s="2">
        <v>0.64709490740740738</v>
      </c>
      <c r="C71">
        <v>39.71</v>
      </c>
      <c r="D71" s="3">
        <f t="shared" si="7"/>
        <v>39.71</v>
      </c>
      <c r="E71">
        <v>-110.89</v>
      </c>
      <c r="F71">
        <v>1876</v>
      </c>
      <c r="G71">
        <v>4503</v>
      </c>
      <c r="I71">
        <v>-51.1</v>
      </c>
      <c r="J71">
        <v>631.4</v>
      </c>
      <c r="K71">
        <v>-16.899999999999999</v>
      </c>
      <c r="L71">
        <v>18.7</v>
      </c>
      <c r="M71" s="4">
        <f t="shared" si="6"/>
        <v>-18.72412437909227</v>
      </c>
      <c r="N71" s="5">
        <f t="shared" si="8"/>
        <v>0.90257892213485158</v>
      </c>
      <c r="O71">
        <v>30.97</v>
      </c>
      <c r="P71">
        <v>30</v>
      </c>
      <c r="Q71">
        <v>30</v>
      </c>
      <c r="R71">
        <v>29.2</v>
      </c>
      <c r="S71">
        <v>28.9</v>
      </c>
      <c r="T71">
        <v>27</v>
      </c>
      <c r="U71">
        <v>38.700000000000003</v>
      </c>
      <c r="V71">
        <v>1.5</v>
      </c>
      <c r="W71">
        <v>0.55000000000000004</v>
      </c>
      <c r="X71">
        <v>12.58</v>
      </c>
      <c r="Y71">
        <v>834</v>
      </c>
      <c r="Z71">
        <v>30</v>
      </c>
      <c r="AA71">
        <v>30.97</v>
      </c>
      <c r="AB71">
        <v>39.71</v>
      </c>
      <c r="AC71">
        <v>52.2</v>
      </c>
      <c r="AD71">
        <v>-51.7</v>
      </c>
      <c r="AE71">
        <v>0</v>
      </c>
      <c r="AF71">
        <v>0.85099999999999998</v>
      </c>
      <c r="AG71">
        <v>39.96</v>
      </c>
      <c r="AH71">
        <v>-41.2</v>
      </c>
      <c r="AI71">
        <v>51.74</v>
      </c>
      <c r="AJ71">
        <v>-51.31</v>
      </c>
      <c r="AK71">
        <v>-0.88</v>
      </c>
      <c r="AL71">
        <v>7.0000000000000007E-2</v>
      </c>
      <c r="AM71">
        <v>47.65</v>
      </c>
      <c r="AN71">
        <v>47.6</v>
      </c>
      <c r="AO71">
        <v>59.6</v>
      </c>
      <c r="AP71">
        <v>-157.47</v>
      </c>
      <c r="AQ71">
        <v>44.03</v>
      </c>
      <c r="AR71">
        <v>163.47999999999999</v>
      </c>
      <c r="AS71">
        <v>330.94</v>
      </c>
      <c r="AT71">
        <v>-51.09</v>
      </c>
      <c r="AU71">
        <v>0.74</v>
      </c>
      <c r="AV71">
        <v>-3.77</v>
      </c>
      <c r="AW71">
        <v>2</v>
      </c>
      <c r="AX71">
        <v>-4502.7</v>
      </c>
      <c r="BA71">
        <f t="shared" si="10"/>
        <v>51.950601536459615</v>
      </c>
      <c r="BC71">
        <f t="shared" si="9"/>
        <v>51.525448566703425</v>
      </c>
    </row>
    <row r="72" spans="1:55" x14ac:dyDescent="0.25">
      <c r="A72" s="1">
        <v>42739</v>
      </c>
      <c r="B72" s="2">
        <v>0.64724537037037033</v>
      </c>
      <c r="C72">
        <v>59.47</v>
      </c>
      <c r="D72" s="3">
        <f t="shared" si="7"/>
        <v>59.47</v>
      </c>
      <c r="E72">
        <v>-109.35</v>
      </c>
      <c r="F72">
        <v>1877</v>
      </c>
      <c r="G72">
        <v>4504</v>
      </c>
      <c r="I72">
        <v>-77.5</v>
      </c>
      <c r="J72">
        <v>631.4</v>
      </c>
      <c r="K72">
        <v>-25.7</v>
      </c>
      <c r="L72">
        <v>28.1</v>
      </c>
      <c r="M72" s="4">
        <f t="shared" si="6"/>
        <v>-28.039523707556462</v>
      </c>
      <c r="N72" s="5">
        <f t="shared" si="8"/>
        <v>0.91656335778178799</v>
      </c>
      <c r="O72">
        <v>30.97</v>
      </c>
      <c r="P72">
        <v>30</v>
      </c>
      <c r="Q72">
        <v>30</v>
      </c>
      <c r="R72">
        <v>29.5</v>
      </c>
      <c r="S72">
        <v>29</v>
      </c>
      <c r="T72">
        <v>27</v>
      </c>
      <c r="U72">
        <v>38.799999999999997</v>
      </c>
      <c r="V72">
        <v>1.5</v>
      </c>
      <c r="W72">
        <v>0.55000000000000004</v>
      </c>
      <c r="X72">
        <v>12.57</v>
      </c>
      <c r="Y72">
        <v>839</v>
      </c>
      <c r="Z72">
        <v>30</v>
      </c>
      <c r="AA72">
        <v>30.97</v>
      </c>
      <c r="AB72">
        <v>59.47</v>
      </c>
      <c r="AC72">
        <v>75.2</v>
      </c>
      <c r="AD72">
        <v>-73.3</v>
      </c>
      <c r="AE72">
        <v>0</v>
      </c>
      <c r="AF72">
        <v>0.84699999999999998</v>
      </c>
      <c r="AG72">
        <v>61.63</v>
      </c>
      <c r="AH72">
        <v>-59</v>
      </c>
      <c r="AI72">
        <v>75.52</v>
      </c>
      <c r="AJ72">
        <v>-75.03</v>
      </c>
      <c r="AK72">
        <v>-0.88</v>
      </c>
      <c r="AL72">
        <v>7.0000000000000007E-2</v>
      </c>
      <c r="AM72">
        <v>47.75</v>
      </c>
      <c r="AN72">
        <v>47.8</v>
      </c>
      <c r="AO72">
        <v>60.4</v>
      </c>
      <c r="AP72">
        <v>-147.16999999999999</v>
      </c>
      <c r="AQ72">
        <v>70.41</v>
      </c>
      <c r="AR72">
        <v>163.15</v>
      </c>
      <c r="AS72">
        <v>331.61</v>
      </c>
      <c r="AT72">
        <v>-78.33</v>
      </c>
      <c r="AU72">
        <v>1.4</v>
      </c>
      <c r="AV72">
        <v>-2.08</v>
      </c>
      <c r="AW72">
        <v>0.08</v>
      </c>
      <c r="AX72">
        <v>-4502.3999999999996</v>
      </c>
      <c r="BA72">
        <f t="shared" si="10"/>
        <v>74.256077192375301</v>
      </c>
      <c r="BC72">
        <f t="shared" si="9"/>
        <v>75.275398703693355</v>
      </c>
    </row>
    <row r="73" spans="1:55" x14ac:dyDescent="0.25">
      <c r="A73" s="1">
        <v>42739</v>
      </c>
      <c r="B73" s="2">
        <v>0.64744212962962966</v>
      </c>
      <c r="C73">
        <v>79.97</v>
      </c>
      <c r="D73" s="3">
        <f t="shared" si="7"/>
        <v>79.97</v>
      </c>
      <c r="E73">
        <v>-108.7</v>
      </c>
      <c r="F73">
        <v>1876</v>
      </c>
      <c r="G73">
        <v>4503</v>
      </c>
      <c r="I73">
        <v>-104.6</v>
      </c>
      <c r="J73">
        <v>631.4</v>
      </c>
      <c r="K73">
        <v>-34.799999999999997</v>
      </c>
      <c r="L73">
        <v>37.799999999999997</v>
      </c>
      <c r="M73" s="4">
        <f t="shared" si="6"/>
        <v>-37.704235885415272</v>
      </c>
      <c r="N73" s="5">
        <f t="shared" si="8"/>
        <v>0.92297321992570358</v>
      </c>
      <c r="O73">
        <v>31</v>
      </c>
      <c r="P73">
        <v>29.99</v>
      </c>
      <c r="Q73">
        <v>30</v>
      </c>
      <c r="R73">
        <v>29.9</v>
      </c>
      <c r="S73">
        <v>29.2</v>
      </c>
      <c r="T73">
        <v>27</v>
      </c>
      <c r="U73">
        <v>38.9</v>
      </c>
      <c r="V73">
        <v>1.5</v>
      </c>
      <c r="W73">
        <v>0.55000000000000004</v>
      </c>
      <c r="X73">
        <v>12.58</v>
      </c>
      <c r="Y73">
        <v>871</v>
      </c>
      <c r="Z73">
        <v>29.99</v>
      </c>
      <c r="AA73">
        <v>31</v>
      </c>
      <c r="AB73">
        <v>79.97</v>
      </c>
      <c r="AC73">
        <v>97.1</v>
      </c>
      <c r="AD73">
        <v>-102.9</v>
      </c>
      <c r="AE73">
        <v>0</v>
      </c>
      <c r="AF73">
        <v>0.82799999999999996</v>
      </c>
      <c r="AG73">
        <v>86.69</v>
      </c>
      <c r="AH73">
        <v>-79.7</v>
      </c>
      <c r="AI73">
        <v>96.28</v>
      </c>
      <c r="AJ73">
        <v>-104.79</v>
      </c>
      <c r="AK73">
        <v>-0.88</v>
      </c>
      <c r="AL73">
        <v>7.0000000000000007E-2</v>
      </c>
      <c r="AM73">
        <v>48.68</v>
      </c>
      <c r="AN73">
        <v>48.7</v>
      </c>
      <c r="AO73">
        <v>62.6</v>
      </c>
      <c r="AP73">
        <v>-132.1</v>
      </c>
      <c r="AQ73">
        <v>89.53</v>
      </c>
      <c r="AR73">
        <v>159.56</v>
      </c>
      <c r="AS73">
        <v>332.17</v>
      </c>
      <c r="AT73">
        <v>-106.35</v>
      </c>
      <c r="AU73">
        <v>5.16</v>
      </c>
      <c r="AV73">
        <v>-3.41</v>
      </c>
      <c r="AW73">
        <v>-2.4300000000000002</v>
      </c>
      <c r="AX73">
        <v>-4502.3</v>
      </c>
      <c r="BA73">
        <f t="shared" si="10"/>
        <v>100.04204116270319</v>
      </c>
      <c r="BC73">
        <f t="shared" si="9"/>
        <v>100.62500310559001</v>
      </c>
    </row>
    <row r="74" spans="1:55" x14ac:dyDescent="0.25">
      <c r="A74" s="1">
        <v>42739</v>
      </c>
      <c r="B74" s="2">
        <v>0.64759259259259261</v>
      </c>
      <c r="C74">
        <v>100.64</v>
      </c>
      <c r="D74" s="3">
        <f t="shared" si="7"/>
        <v>100.64</v>
      </c>
      <c r="E74">
        <v>-108.64</v>
      </c>
      <c r="F74">
        <v>1877</v>
      </c>
      <c r="G74">
        <v>4503</v>
      </c>
      <c r="I74">
        <v>-131.6</v>
      </c>
      <c r="J74">
        <v>631.4</v>
      </c>
      <c r="K74">
        <v>-43.8</v>
      </c>
      <c r="L74">
        <v>47.6</v>
      </c>
      <c r="M74" s="4">
        <f t="shared" si="6"/>
        <v>-47.453937988210669</v>
      </c>
      <c r="N74" s="5">
        <f t="shared" si="8"/>
        <v>0.92300032108782104</v>
      </c>
      <c r="O74">
        <v>31.04</v>
      </c>
      <c r="P74">
        <v>29.99</v>
      </c>
      <c r="Q74">
        <v>30</v>
      </c>
      <c r="R74">
        <v>30.3</v>
      </c>
      <c r="S74">
        <v>29.4</v>
      </c>
      <c r="T74">
        <v>27.1</v>
      </c>
      <c r="U74">
        <v>39.1</v>
      </c>
      <c r="V74">
        <v>1.5</v>
      </c>
      <c r="W74">
        <v>0.55000000000000004</v>
      </c>
      <c r="X74">
        <v>12.58</v>
      </c>
      <c r="Y74">
        <v>896</v>
      </c>
      <c r="Z74">
        <v>29.99</v>
      </c>
      <c r="AA74">
        <v>31.04</v>
      </c>
      <c r="AB74">
        <v>100.64</v>
      </c>
      <c r="AC74">
        <v>118.5</v>
      </c>
      <c r="AD74">
        <v>-132.6</v>
      </c>
      <c r="AE74">
        <v>0</v>
      </c>
      <c r="AF74">
        <v>0.81799999999999995</v>
      </c>
      <c r="AG74">
        <v>114.59</v>
      </c>
      <c r="AH74">
        <v>-98.3</v>
      </c>
      <c r="AI74">
        <v>119.42</v>
      </c>
      <c r="AJ74">
        <v>-131.52000000000001</v>
      </c>
      <c r="AK74">
        <v>-0.88</v>
      </c>
      <c r="AL74">
        <v>7.0000000000000007E-2</v>
      </c>
      <c r="AM74">
        <v>49.81</v>
      </c>
      <c r="AN74">
        <v>49.8</v>
      </c>
      <c r="AO74">
        <v>65.2</v>
      </c>
      <c r="AP74">
        <v>-117.33</v>
      </c>
      <c r="AQ74">
        <v>105.67</v>
      </c>
      <c r="AR74">
        <v>157.88999999999999</v>
      </c>
      <c r="AS74">
        <v>332.29</v>
      </c>
      <c r="AT74">
        <v>-134.5</v>
      </c>
      <c r="AU74">
        <v>2.69</v>
      </c>
      <c r="AV74">
        <v>-5.26</v>
      </c>
      <c r="AW74">
        <v>2.6</v>
      </c>
      <c r="AX74">
        <v>-4502.7</v>
      </c>
      <c r="BA74">
        <f t="shared" si="10"/>
        <v>125.74778328066064</v>
      </c>
      <c r="BC74">
        <f t="shared" si="9"/>
        <v>125.61577687535909</v>
      </c>
    </row>
    <row r="75" spans="1:55" x14ac:dyDescent="0.25">
      <c r="A75" s="1">
        <v>42739</v>
      </c>
      <c r="B75" s="2">
        <v>0.64770833333333333</v>
      </c>
      <c r="C75">
        <v>120.1</v>
      </c>
      <c r="D75" s="3">
        <f t="shared" si="7"/>
        <v>120.1</v>
      </c>
      <c r="E75">
        <v>-108.25</v>
      </c>
      <c r="F75">
        <v>1877</v>
      </c>
      <c r="G75">
        <v>4504</v>
      </c>
      <c r="I75">
        <v>-156.9</v>
      </c>
      <c r="J75">
        <v>631.4</v>
      </c>
      <c r="K75">
        <v>-52.4</v>
      </c>
      <c r="L75">
        <v>56.7</v>
      </c>
      <c r="M75" s="4">
        <f t="shared" si="6"/>
        <v>-56.628491445153792</v>
      </c>
      <c r="N75" s="5">
        <f t="shared" si="8"/>
        <v>0.92532925851911141</v>
      </c>
      <c r="O75">
        <v>31.08</v>
      </c>
      <c r="P75">
        <v>30</v>
      </c>
      <c r="Q75">
        <v>30.1</v>
      </c>
      <c r="R75">
        <v>30.6</v>
      </c>
      <c r="S75">
        <v>29.5</v>
      </c>
      <c r="T75">
        <v>27.1</v>
      </c>
      <c r="U75">
        <v>39.1</v>
      </c>
      <c r="V75">
        <v>1.5</v>
      </c>
      <c r="W75">
        <v>0.55000000000000004</v>
      </c>
      <c r="X75">
        <v>12.58</v>
      </c>
      <c r="Y75">
        <v>929</v>
      </c>
      <c r="Z75">
        <v>30</v>
      </c>
      <c r="AA75">
        <v>31.08</v>
      </c>
      <c r="AB75">
        <v>120.1</v>
      </c>
      <c r="AC75">
        <v>138.5</v>
      </c>
      <c r="AD75">
        <v>-152.69999999999999</v>
      </c>
      <c r="AE75">
        <v>0</v>
      </c>
      <c r="AF75">
        <v>0.84299999999999997</v>
      </c>
      <c r="AG75">
        <v>140.81</v>
      </c>
      <c r="AH75">
        <v>-115.3</v>
      </c>
      <c r="AI75">
        <v>139</v>
      </c>
      <c r="AJ75">
        <v>-152.15</v>
      </c>
      <c r="AK75">
        <v>-0.88</v>
      </c>
      <c r="AL75">
        <v>7.0000000000000007E-2</v>
      </c>
      <c r="AM75">
        <v>50.84</v>
      </c>
      <c r="AN75">
        <v>50.8</v>
      </c>
      <c r="AO75">
        <v>67.900000000000006</v>
      </c>
      <c r="AP75">
        <v>-108.79</v>
      </c>
      <c r="AQ75">
        <v>121.82</v>
      </c>
      <c r="AR75">
        <v>163.33000000000001</v>
      </c>
      <c r="AS75">
        <v>333.02</v>
      </c>
      <c r="AT75">
        <v>-161.19999999999999</v>
      </c>
      <c r="AU75">
        <v>1.88</v>
      </c>
      <c r="AV75">
        <v>-2.2000000000000002</v>
      </c>
      <c r="AW75">
        <v>-0.32</v>
      </c>
      <c r="AX75">
        <v>-4502.6000000000004</v>
      </c>
      <c r="BA75">
        <f t="shared" si="10"/>
        <v>145.77300847550617</v>
      </c>
      <c r="BC75">
        <f t="shared" si="9"/>
        <v>145.72340666481827</v>
      </c>
    </row>
    <row r="76" spans="1:55" x14ac:dyDescent="0.25">
      <c r="A76" s="1">
        <v>42739</v>
      </c>
      <c r="B76" s="2">
        <v>0.64784722222222224</v>
      </c>
      <c r="C76">
        <v>141.16999999999999</v>
      </c>
      <c r="D76" s="3">
        <f t="shared" si="7"/>
        <v>141.16999999999999</v>
      </c>
      <c r="E76">
        <v>-108.67</v>
      </c>
      <c r="F76">
        <v>1876</v>
      </c>
      <c r="G76">
        <v>4503</v>
      </c>
      <c r="I76">
        <v>-183.6</v>
      </c>
      <c r="J76">
        <v>631.4</v>
      </c>
      <c r="K76">
        <v>-61.4</v>
      </c>
      <c r="L76">
        <v>66.7</v>
      </c>
      <c r="M76" s="4">
        <f t="shared" si="6"/>
        <v>-66.569145099581377</v>
      </c>
      <c r="N76" s="5">
        <f t="shared" si="8"/>
        <v>0.9223492341406998</v>
      </c>
      <c r="O76">
        <v>31.15</v>
      </c>
      <c r="P76">
        <v>30.01</v>
      </c>
      <c r="Q76">
        <v>30.1</v>
      </c>
      <c r="R76">
        <v>31</v>
      </c>
      <c r="S76">
        <v>29.7</v>
      </c>
      <c r="T76">
        <v>27.1</v>
      </c>
      <c r="U76">
        <v>39.299999999999997</v>
      </c>
      <c r="V76">
        <v>1.5</v>
      </c>
      <c r="W76">
        <v>0.55000000000000004</v>
      </c>
      <c r="X76">
        <v>12.58</v>
      </c>
      <c r="Y76">
        <v>987</v>
      </c>
      <c r="Z76">
        <v>30.01</v>
      </c>
      <c r="AA76">
        <v>31.15</v>
      </c>
      <c r="AB76">
        <v>141.16999999999999</v>
      </c>
      <c r="AC76">
        <v>159.80000000000001</v>
      </c>
      <c r="AD76">
        <v>-188</v>
      </c>
      <c r="AE76">
        <v>0</v>
      </c>
      <c r="AF76">
        <v>0.83299999999999996</v>
      </c>
      <c r="AG76">
        <v>178.06</v>
      </c>
      <c r="AH76">
        <v>-136.80000000000001</v>
      </c>
      <c r="AI76">
        <v>160.15</v>
      </c>
      <c r="AJ76">
        <v>-187.82</v>
      </c>
      <c r="AK76">
        <v>-0.88</v>
      </c>
      <c r="AL76">
        <v>7.0000000000000007E-2</v>
      </c>
      <c r="AM76">
        <v>53.09</v>
      </c>
      <c r="AN76">
        <v>53.1</v>
      </c>
      <c r="AO76">
        <v>72.8</v>
      </c>
      <c r="AP76">
        <v>-90.4</v>
      </c>
      <c r="AQ76">
        <v>133.69999999999999</v>
      </c>
      <c r="AR76">
        <v>161.41</v>
      </c>
      <c r="AS76">
        <v>333.82</v>
      </c>
      <c r="AT76">
        <v>-189.64</v>
      </c>
      <c r="AU76">
        <v>-3.36</v>
      </c>
      <c r="AV76">
        <v>4.59</v>
      </c>
      <c r="AW76">
        <v>-0.84</v>
      </c>
      <c r="AX76">
        <v>-4503</v>
      </c>
      <c r="BA76">
        <f t="shared" si="10"/>
        <v>174.4706852167435</v>
      </c>
      <c r="BC76">
        <f t="shared" si="9"/>
        <v>174.53420137611997</v>
      </c>
    </row>
    <row r="77" spans="1:55" x14ac:dyDescent="0.25">
      <c r="A77" s="1">
        <v>42739</v>
      </c>
      <c r="B77" s="2">
        <v>0.64803240740740742</v>
      </c>
      <c r="C77">
        <v>160.59</v>
      </c>
      <c r="D77" s="3">
        <f t="shared" si="7"/>
        <v>160.59</v>
      </c>
      <c r="E77">
        <v>-108.74</v>
      </c>
      <c r="F77">
        <v>1877</v>
      </c>
      <c r="G77">
        <v>4504</v>
      </c>
      <c r="I77">
        <v>-208.1</v>
      </c>
      <c r="J77">
        <v>631.4</v>
      </c>
      <c r="K77">
        <v>-69.7</v>
      </c>
      <c r="L77">
        <v>75.8</v>
      </c>
      <c r="M77" s="4">
        <f t="shared" si="6"/>
        <v>-75.726705472421742</v>
      </c>
      <c r="N77" s="5">
        <f t="shared" si="8"/>
        <v>0.92041505787391542</v>
      </c>
      <c r="O77">
        <v>31.27</v>
      </c>
      <c r="P77">
        <v>30.01</v>
      </c>
      <c r="Q77">
        <v>30.1</v>
      </c>
      <c r="R77">
        <v>31.6</v>
      </c>
      <c r="S77">
        <v>29.9</v>
      </c>
      <c r="T77">
        <v>27.2</v>
      </c>
      <c r="U77">
        <v>39.4</v>
      </c>
      <c r="V77">
        <v>1.5</v>
      </c>
      <c r="W77">
        <v>0.55000000000000004</v>
      </c>
      <c r="X77">
        <v>12.59</v>
      </c>
      <c r="Y77">
        <v>1081</v>
      </c>
      <c r="Z77">
        <v>30.01</v>
      </c>
      <c r="AA77">
        <v>31.27</v>
      </c>
      <c r="AB77">
        <v>160.59</v>
      </c>
      <c r="AC77">
        <v>179.5</v>
      </c>
      <c r="AD77">
        <v>-215.6</v>
      </c>
      <c r="AE77">
        <v>0</v>
      </c>
      <c r="AF77">
        <v>0.85</v>
      </c>
      <c r="AG77">
        <v>211.5</v>
      </c>
      <c r="AH77">
        <v>-156.6</v>
      </c>
      <c r="AI77">
        <v>177.96</v>
      </c>
      <c r="AJ77">
        <v>-215.7</v>
      </c>
      <c r="AK77">
        <v>-0.88</v>
      </c>
      <c r="AL77">
        <v>7.0000000000000007E-2</v>
      </c>
      <c r="AM77">
        <v>56.92</v>
      </c>
      <c r="AN77">
        <v>56.9</v>
      </c>
      <c r="AO77">
        <v>80.099999999999994</v>
      </c>
      <c r="AP77">
        <v>-77.56</v>
      </c>
      <c r="AQ77">
        <v>145.69</v>
      </c>
      <c r="AR77">
        <v>165.09</v>
      </c>
      <c r="AS77">
        <v>335.08</v>
      </c>
      <c r="AT77">
        <v>-216.28</v>
      </c>
      <c r="AU77">
        <v>-6.71</v>
      </c>
      <c r="AV77">
        <v>2.2599999999999998</v>
      </c>
      <c r="AW77">
        <v>1.94</v>
      </c>
      <c r="AX77">
        <v>-4503</v>
      </c>
      <c r="BA77">
        <f t="shared" si="10"/>
        <v>198.37289381364582</v>
      </c>
      <c r="BC77">
        <f t="shared" si="9"/>
        <v>197.73246015765847</v>
      </c>
    </row>
    <row r="78" spans="1:55" x14ac:dyDescent="0.25">
      <c r="A78" s="1">
        <v>42739</v>
      </c>
      <c r="B78" s="2">
        <v>0.64812499999999995</v>
      </c>
      <c r="C78">
        <v>162.72</v>
      </c>
      <c r="D78" s="3">
        <f t="shared" si="7"/>
        <v>162.72</v>
      </c>
      <c r="E78">
        <v>-108.73</v>
      </c>
      <c r="F78">
        <v>1876</v>
      </c>
      <c r="G78">
        <v>4503</v>
      </c>
      <c r="I78">
        <v>-210.8</v>
      </c>
      <c r="J78">
        <v>631.4</v>
      </c>
      <c r="K78">
        <v>-70.7</v>
      </c>
      <c r="L78">
        <v>76.8</v>
      </c>
      <c r="M78" s="4">
        <f t="shared" si="6"/>
        <v>-76.737929483900089</v>
      </c>
      <c r="N78" s="5">
        <f t="shared" si="8"/>
        <v>0.92131753456852306</v>
      </c>
      <c r="O78">
        <v>31.34</v>
      </c>
      <c r="P78">
        <v>30.02</v>
      </c>
      <c r="Q78">
        <v>30.1</v>
      </c>
      <c r="R78">
        <v>31.8</v>
      </c>
      <c r="S78">
        <v>30</v>
      </c>
      <c r="T78">
        <v>27.2</v>
      </c>
      <c r="U78">
        <v>39.5</v>
      </c>
      <c r="V78">
        <v>1.5</v>
      </c>
      <c r="W78">
        <v>0.55000000000000004</v>
      </c>
      <c r="X78">
        <v>12.58</v>
      </c>
      <c r="Y78">
        <v>1138</v>
      </c>
      <c r="Z78">
        <v>30.02</v>
      </c>
      <c r="AA78">
        <v>31.34</v>
      </c>
      <c r="AB78">
        <v>162.72</v>
      </c>
      <c r="AC78">
        <v>181.8</v>
      </c>
      <c r="AD78">
        <v>-218.6</v>
      </c>
      <c r="AE78">
        <v>0</v>
      </c>
      <c r="AF78">
        <v>0.85099999999999998</v>
      </c>
      <c r="AG78">
        <v>217.18</v>
      </c>
      <c r="AH78">
        <v>-159</v>
      </c>
      <c r="AI78">
        <v>182.79</v>
      </c>
      <c r="AJ78">
        <v>-218.82</v>
      </c>
      <c r="AK78">
        <v>-0.88</v>
      </c>
      <c r="AL78">
        <v>7.0000000000000007E-2</v>
      </c>
      <c r="AM78">
        <v>59.2</v>
      </c>
      <c r="AN78">
        <v>59.2</v>
      </c>
      <c r="AO78">
        <v>84.2</v>
      </c>
      <c r="AP78">
        <v>-76.150000000000006</v>
      </c>
      <c r="AQ78">
        <v>147.29</v>
      </c>
      <c r="AR78">
        <v>165.81</v>
      </c>
      <c r="AS78">
        <v>335.26</v>
      </c>
      <c r="AT78">
        <v>-219.33</v>
      </c>
      <c r="AU78">
        <v>-6.64</v>
      </c>
      <c r="AV78">
        <v>-2.77</v>
      </c>
      <c r="AW78">
        <v>5.24</v>
      </c>
      <c r="AX78">
        <v>-4503.3999999999996</v>
      </c>
      <c r="BA78">
        <f t="shared" si="10"/>
        <v>201.04377632744567</v>
      </c>
      <c r="BC78">
        <f t="shared" si="9"/>
        <v>201.61147846786898</v>
      </c>
    </row>
    <row r="79" spans="1:55" x14ac:dyDescent="0.25">
      <c r="A79" s="1">
        <v>42739</v>
      </c>
      <c r="B79" s="2">
        <v>0.65126157407407403</v>
      </c>
      <c r="C79">
        <v>39.65</v>
      </c>
      <c r="D79" s="3">
        <f t="shared" si="7"/>
        <v>39.65</v>
      </c>
      <c r="E79">
        <v>-112.39</v>
      </c>
      <c r="F79">
        <v>2507</v>
      </c>
      <c r="G79">
        <v>6017</v>
      </c>
      <c r="I79">
        <v>-67.400000000000006</v>
      </c>
      <c r="J79">
        <v>631.4</v>
      </c>
      <c r="K79">
        <v>-22.3</v>
      </c>
      <c r="L79">
        <v>25.1</v>
      </c>
      <c r="M79" s="4">
        <f t="shared" si="6"/>
        <v>-24.98050959710212</v>
      </c>
      <c r="N79" s="5">
        <f t="shared" si="8"/>
        <v>0.89269596015715091</v>
      </c>
      <c r="O79">
        <v>31.37</v>
      </c>
      <c r="P79">
        <v>30.06</v>
      </c>
      <c r="Q79">
        <v>30.2</v>
      </c>
      <c r="R79">
        <v>30.4</v>
      </c>
      <c r="S79">
        <v>29.6</v>
      </c>
      <c r="T79">
        <v>27.9</v>
      </c>
      <c r="U79">
        <v>42.3</v>
      </c>
      <c r="V79">
        <v>1.5</v>
      </c>
      <c r="W79">
        <v>0.55000000000000004</v>
      </c>
      <c r="X79">
        <v>12.59</v>
      </c>
      <c r="Y79">
        <v>1122</v>
      </c>
      <c r="Z79">
        <v>30.06</v>
      </c>
      <c r="AA79">
        <v>31.37</v>
      </c>
      <c r="AB79">
        <v>39.65</v>
      </c>
      <c r="AC79">
        <v>55</v>
      </c>
      <c r="AD79">
        <v>-94</v>
      </c>
      <c r="AE79">
        <v>0</v>
      </c>
      <c r="AF79">
        <v>0.93500000000000005</v>
      </c>
      <c r="AG79">
        <v>47.82</v>
      </c>
      <c r="AH79">
        <v>-37.5</v>
      </c>
      <c r="AI79">
        <v>55.28</v>
      </c>
      <c r="AJ79">
        <v>-93.87</v>
      </c>
      <c r="AK79">
        <v>-0.88</v>
      </c>
      <c r="AL79">
        <v>7.0000000000000007E-2</v>
      </c>
      <c r="AM79">
        <v>54.31</v>
      </c>
      <c r="AN79">
        <v>54.3</v>
      </c>
      <c r="AO79">
        <v>72.599999999999994</v>
      </c>
      <c r="AP79">
        <v>-175.38</v>
      </c>
      <c r="AQ79">
        <v>40.340000000000003</v>
      </c>
      <c r="AR79">
        <v>179.91</v>
      </c>
      <c r="AS79">
        <v>331.45</v>
      </c>
      <c r="AT79">
        <v>-65.97</v>
      </c>
      <c r="AU79">
        <v>4.8600000000000003</v>
      </c>
      <c r="AV79">
        <v>-4.88</v>
      </c>
      <c r="AW79">
        <v>-0.45</v>
      </c>
      <c r="AX79">
        <v>-6016.3</v>
      </c>
      <c r="BA79">
        <f t="shared" si="10"/>
        <v>77.009739643761932</v>
      </c>
      <c r="BC79">
        <f t="shared" si="9"/>
        <v>77.030692908736057</v>
      </c>
    </row>
    <row r="80" spans="1:55" x14ac:dyDescent="0.25">
      <c r="A80" s="1">
        <v>42739</v>
      </c>
      <c r="B80" s="2">
        <v>0.65138888888888891</v>
      </c>
      <c r="C80">
        <v>59.92</v>
      </c>
      <c r="D80" s="3">
        <f t="shared" si="7"/>
        <v>59.92</v>
      </c>
      <c r="E80">
        <v>-109.85</v>
      </c>
      <c r="F80">
        <v>2507</v>
      </c>
      <c r="G80">
        <v>6017</v>
      </c>
      <c r="I80">
        <v>-103.2</v>
      </c>
      <c r="J80">
        <v>631.4</v>
      </c>
      <c r="K80">
        <v>-34.4</v>
      </c>
      <c r="L80">
        <v>37.700000000000003</v>
      </c>
      <c r="M80" s="4">
        <f t="shared" si="6"/>
        <v>-37.752380688111785</v>
      </c>
      <c r="N80" s="5">
        <f t="shared" si="8"/>
        <v>0.91120081364385452</v>
      </c>
      <c r="O80">
        <v>31.4</v>
      </c>
      <c r="P80">
        <v>30.08</v>
      </c>
      <c r="Q80">
        <v>30.2</v>
      </c>
      <c r="R80">
        <v>30.4</v>
      </c>
      <c r="S80">
        <v>29.6</v>
      </c>
      <c r="T80">
        <v>28</v>
      </c>
      <c r="U80">
        <v>42.4</v>
      </c>
      <c r="V80">
        <v>1.5</v>
      </c>
      <c r="W80">
        <v>0.55000000000000004</v>
      </c>
      <c r="X80">
        <v>12.59</v>
      </c>
      <c r="Y80">
        <v>1135</v>
      </c>
      <c r="Z80">
        <v>30.08</v>
      </c>
      <c r="AA80">
        <v>31.4</v>
      </c>
      <c r="AB80">
        <v>59.92</v>
      </c>
      <c r="AC80">
        <v>79.099999999999994</v>
      </c>
      <c r="AD80">
        <v>-124.4</v>
      </c>
      <c r="AE80">
        <v>0</v>
      </c>
      <c r="AF80">
        <v>0.89200000000000002</v>
      </c>
      <c r="AG80">
        <v>74.510000000000005</v>
      </c>
      <c r="AH80">
        <v>-56.2</v>
      </c>
      <c r="AI80">
        <v>78.180000000000007</v>
      </c>
      <c r="AJ80">
        <v>-125.15</v>
      </c>
      <c r="AK80">
        <v>-0.88</v>
      </c>
      <c r="AL80">
        <v>7.0000000000000007E-2</v>
      </c>
      <c r="AM80">
        <v>54.11</v>
      </c>
      <c r="AN80">
        <v>54.1</v>
      </c>
      <c r="AO80">
        <v>73.3</v>
      </c>
      <c r="AP80">
        <v>-156.29</v>
      </c>
      <c r="AQ80">
        <v>72.400000000000006</v>
      </c>
      <c r="AR80">
        <v>172.22</v>
      </c>
      <c r="AS80">
        <v>332.4</v>
      </c>
      <c r="AT80">
        <v>-103.41</v>
      </c>
      <c r="AU80">
        <v>-7.35</v>
      </c>
      <c r="AV80">
        <v>-1.44</v>
      </c>
      <c r="AW80">
        <v>7.5</v>
      </c>
      <c r="AX80">
        <v>-6016.5</v>
      </c>
      <c r="BA80">
        <f t="shared" si="10"/>
        <v>104.24051515605628</v>
      </c>
      <c r="BC80">
        <f t="shared" si="9"/>
        <v>104.3423090122123</v>
      </c>
    </row>
    <row r="81" spans="1:55" x14ac:dyDescent="0.25">
      <c r="A81" s="1">
        <v>42739</v>
      </c>
      <c r="B81" s="2">
        <v>0.65153935185185186</v>
      </c>
      <c r="C81">
        <v>79.94</v>
      </c>
      <c r="D81" s="3">
        <f t="shared" si="7"/>
        <v>79.94</v>
      </c>
      <c r="E81">
        <v>-109.77</v>
      </c>
      <c r="F81">
        <v>2507</v>
      </c>
      <c r="G81">
        <v>6017</v>
      </c>
      <c r="I81">
        <v>-138.4</v>
      </c>
      <c r="J81">
        <v>631.4</v>
      </c>
      <c r="K81">
        <v>-46</v>
      </c>
      <c r="L81">
        <v>50.5</v>
      </c>
      <c r="M81" s="4">
        <f t="shared" si="6"/>
        <v>-50.368421138961281</v>
      </c>
      <c r="N81" s="5">
        <f t="shared" si="8"/>
        <v>0.91327063584325474</v>
      </c>
      <c r="O81">
        <v>31.46</v>
      </c>
      <c r="P81">
        <v>30.11</v>
      </c>
      <c r="Q81">
        <v>30.2</v>
      </c>
      <c r="R81">
        <v>30.8</v>
      </c>
      <c r="S81">
        <v>29.6</v>
      </c>
      <c r="T81">
        <v>28</v>
      </c>
      <c r="U81">
        <v>42.6</v>
      </c>
      <c r="V81">
        <v>1.5</v>
      </c>
      <c r="W81">
        <v>0.55000000000000004</v>
      </c>
      <c r="X81">
        <v>12.59</v>
      </c>
      <c r="Y81">
        <v>1163</v>
      </c>
      <c r="Z81">
        <v>30.11</v>
      </c>
      <c r="AA81">
        <v>31.46</v>
      </c>
      <c r="AB81">
        <v>79.94</v>
      </c>
      <c r="AC81">
        <v>101.6</v>
      </c>
      <c r="AD81">
        <v>-151.4</v>
      </c>
      <c r="AE81">
        <v>0</v>
      </c>
      <c r="AF81">
        <v>0.88800000000000001</v>
      </c>
      <c r="AG81">
        <v>103.57</v>
      </c>
      <c r="AH81">
        <v>-75.8</v>
      </c>
      <c r="AI81">
        <v>103.25</v>
      </c>
      <c r="AJ81">
        <v>-152.34</v>
      </c>
      <c r="AK81">
        <v>-0.88</v>
      </c>
      <c r="AL81">
        <v>7.0000000000000007E-2</v>
      </c>
      <c r="AM81">
        <v>55.11</v>
      </c>
      <c r="AN81">
        <v>55.1</v>
      </c>
      <c r="AO81">
        <v>75.7</v>
      </c>
      <c r="AP81">
        <v>-139.66999999999999</v>
      </c>
      <c r="AQ81">
        <v>99.67</v>
      </c>
      <c r="AR81">
        <v>171.6</v>
      </c>
      <c r="AS81">
        <v>332.59</v>
      </c>
      <c r="AT81">
        <v>-140.44</v>
      </c>
      <c r="AU81">
        <v>-1.47</v>
      </c>
      <c r="AV81">
        <v>-4.83</v>
      </c>
      <c r="AW81">
        <v>2.78</v>
      </c>
      <c r="AX81">
        <v>-6016.8</v>
      </c>
      <c r="BA81">
        <f t="shared" si="10"/>
        <v>128.92734388018701</v>
      </c>
      <c r="BC81">
        <f t="shared" si="9"/>
        <v>130.13077672095869</v>
      </c>
    </row>
    <row r="82" spans="1:55" x14ac:dyDescent="0.25">
      <c r="A82" s="1">
        <v>42739</v>
      </c>
      <c r="B82" s="2">
        <v>0.65175925925925926</v>
      </c>
      <c r="C82">
        <v>99.91</v>
      </c>
      <c r="D82" s="3">
        <f t="shared" si="7"/>
        <v>99.91</v>
      </c>
      <c r="E82">
        <v>-109.47</v>
      </c>
      <c r="F82">
        <v>2507</v>
      </c>
      <c r="G82">
        <v>6017</v>
      </c>
      <c r="I82">
        <v>-172.7</v>
      </c>
      <c r="J82">
        <v>631.4</v>
      </c>
      <c r="K82">
        <v>-57.7</v>
      </c>
      <c r="L82">
        <v>63.2</v>
      </c>
      <c r="M82" s="4">
        <f t="shared" si="6"/>
        <v>-62.946890236068931</v>
      </c>
      <c r="N82" s="5">
        <f t="shared" si="8"/>
        <v>0.91664575936330484</v>
      </c>
      <c r="O82">
        <v>31.57</v>
      </c>
      <c r="P82">
        <v>30.13</v>
      </c>
      <c r="Q82">
        <v>30.2</v>
      </c>
      <c r="R82">
        <v>31.1</v>
      </c>
      <c r="S82">
        <v>29.6</v>
      </c>
      <c r="T82">
        <v>28.1</v>
      </c>
      <c r="U82">
        <v>42.8</v>
      </c>
      <c r="V82">
        <v>1.5</v>
      </c>
      <c r="W82">
        <v>0.55000000000000004</v>
      </c>
      <c r="X82">
        <v>12.57</v>
      </c>
      <c r="Y82">
        <v>1240</v>
      </c>
      <c r="Z82">
        <v>30.13</v>
      </c>
      <c r="AA82">
        <v>31.57</v>
      </c>
      <c r="AB82">
        <v>99.91</v>
      </c>
      <c r="AC82">
        <v>124</v>
      </c>
      <c r="AD82">
        <v>-185.5</v>
      </c>
      <c r="AE82">
        <v>0</v>
      </c>
      <c r="AF82">
        <v>0.872</v>
      </c>
      <c r="AG82">
        <v>136.46</v>
      </c>
      <c r="AH82">
        <v>-94.6</v>
      </c>
      <c r="AI82">
        <v>125.09</v>
      </c>
      <c r="AJ82">
        <v>-183.56</v>
      </c>
      <c r="AK82">
        <v>-0.88</v>
      </c>
      <c r="AL82">
        <v>7.0000000000000007E-2</v>
      </c>
      <c r="AM82">
        <v>57.68</v>
      </c>
      <c r="AN82">
        <v>57.7</v>
      </c>
      <c r="AO82">
        <v>81.3</v>
      </c>
      <c r="AP82">
        <v>-117.87</v>
      </c>
      <c r="AQ82">
        <v>121.26</v>
      </c>
      <c r="AR82">
        <v>169.13</v>
      </c>
      <c r="AS82">
        <v>334.2</v>
      </c>
      <c r="AT82">
        <v>-177.21</v>
      </c>
      <c r="AU82">
        <v>7.76</v>
      </c>
      <c r="AV82">
        <v>-9.01</v>
      </c>
      <c r="AW82">
        <v>0.51</v>
      </c>
      <c r="AX82">
        <v>-6016.4</v>
      </c>
      <c r="BA82">
        <f t="shared" si="10"/>
        <v>157.7755526055922</v>
      </c>
      <c r="BC82">
        <f t="shared" si="9"/>
        <v>157.06970061090712</v>
      </c>
    </row>
    <row r="83" spans="1:55" x14ac:dyDescent="0.25">
      <c r="A83" s="1">
        <v>42739</v>
      </c>
      <c r="B83" s="2">
        <v>0.65206018518518516</v>
      </c>
      <c r="C83">
        <v>120.91</v>
      </c>
      <c r="D83" s="3">
        <f t="shared" si="7"/>
        <v>120.91</v>
      </c>
      <c r="E83">
        <v>-108.59</v>
      </c>
      <c r="F83">
        <v>2507</v>
      </c>
      <c r="G83">
        <v>6016</v>
      </c>
      <c r="I83">
        <v>-209.9</v>
      </c>
      <c r="J83">
        <v>631.4</v>
      </c>
      <c r="K83">
        <v>-70.2</v>
      </c>
      <c r="L83">
        <v>76.3</v>
      </c>
      <c r="M83" s="4">
        <f t="shared" si="6"/>
        <v>-76.15485386674456</v>
      </c>
      <c r="N83" s="5">
        <f t="shared" si="8"/>
        <v>0.92180598393420421</v>
      </c>
      <c r="O83">
        <v>31.73</v>
      </c>
      <c r="P83">
        <v>30.11</v>
      </c>
      <c r="Q83">
        <v>30.1</v>
      </c>
      <c r="R83">
        <v>31.4</v>
      </c>
      <c r="S83">
        <v>29.6</v>
      </c>
      <c r="T83">
        <v>28.1</v>
      </c>
      <c r="U83">
        <v>43.1</v>
      </c>
      <c r="V83">
        <v>1.5</v>
      </c>
      <c r="W83">
        <v>0.55000000000000004</v>
      </c>
      <c r="X83">
        <v>12.56</v>
      </c>
      <c r="Y83">
        <v>1394</v>
      </c>
      <c r="Z83">
        <v>30.11</v>
      </c>
      <c r="AA83">
        <v>31.73</v>
      </c>
      <c r="AB83">
        <v>120.91</v>
      </c>
      <c r="AC83">
        <v>136.6</v>
      </c>
      <c r="AD83">
        <v>-220.7</v>
      </c>
      <c r="AE83">
        <v>-2.7989999999999999</v>
      </c>
      <c r="AF83">
        <v>0.94799999999999995</v>
      </c>
      <c r="AG83">
        <v>166.57</v>
      </c>
      <c r="AH83">
        <v>-111.5</v>
      </c>
      <c r="AI83">
        <v>144.72999999999999</v>
      </c>
      <c r="AJ83">
        <v>-202.7</v>
      </c>
      <c r="AK83">
        <v>-0.88</v>
      </c>
      <c r="AL83">
        <v>7.0000000000000007E-2</v>
      </c>
      <c r="AM83">
        <v>63.13</v>
      </c>
      <c r="AN83">
        <v>63.1</v>
      </c>
      <c r="AO83">
        <v>91.8</v>
      </c>
      <c r="AP83">
        <v>-109.38</v>
      </c>
      <c r="AQ83">
        <v>147.57</v>
      </c>
      <c r="AR83">
        <v>183.71</v>
      </c>
      <c r="AS83">
        <v>334.4</v>
      </c>
      <c r="AT83">
        <v>-216.66</v>
      </c>
      <c r="AU83">
        <v>5.1100000000000003</v>
      </c>
      <c r="AV83">
        <v>-8.68</v>
      </c>
      <c r="AW83">
        <v>3.08</v>
      </c>
      <c r="AX83">
        <v>-6014.6</v>
      </c>
      <c r="BA83">
        <f t="shared" si="10"/>
        <v>183.53208166421473</v>
      </c>
      <c r="BC83">
        <f t="shared" si="9"/>
        <v>176.1165280432248</v>
      </c>
    </row>
    <row r="84" spans="1:55" x14ac:dyDescent="0.25">
      <c r="A84" s="1">
        <v>42739</v>
      </c>
      <c r="B84" s="2">
        <v>0.65535879629629623</v>
      </c>
      <c r="C84">
        <v>40.67</v>
      </c>
      <c r="D84" s="3">
        <f t="shared" si="7"/>
        <v>40.67</v>
      </c>
      <c r="E84">
        <v>-114.12</v>
      </c>
      <c r="F84">
        <v>3128</v>
      </c>
      <c r="G84">
        <v>7507</v>
      </c>
      <c r="I84">
        <v>-85</v>
      </c>
      <c r="J84">
        <v>631.4</v>
      </c>
      <c r="K84">
        <v>-28.1</v>
      </c>
      <c r="L84">
        <v>32</v>
      </c>
      <c r="M84" s="4">
        <f t="shared" si="6"/>
        <v>-31.967697020018523</v>
      </c>
      <c r="N84" s="5">
        <f t="shared" si="8"/>
        <v>0.87901233493308806</v>
      </c>
      <c r="O84">
        <v>32.03</v>
      </c>
      <c r="P84">
        <v>30.34</v>
      </c>
      <c r="Q84">
        <v>30.4</v>
      </c>
      <c r="R84">
        <v>30.1</v>
      </c>
      <c r="S84">
        <v>29.1</v>
      </c>
      <c r="T84">
        <v>29</v>
      </c>
      <c r="U84">
        <v>46.4</v>
      </c>
      <c r="V84">
        <v>1.5</v>
      </c>
      <c r="W84">
        <v>0.55000000000000004</v>
      </c>
      <c r="X84">
        <v>12.59</v>
      </c>
      <c r="Y84">
        <v>1455</v>
      </c>
      <c r="Z84">
        <v>30.34</v>
      </c>
      <c r="AA84">
        <v>32.03</v>
      </c>
      <c r="AB84">
        <v>40.67</v>
      </c>
      <c r="AC84">
        <v>63.3</v>
      </c>
      <c r="AD84">
        <v>-133.9</v>
      </c>
      <c r="AE84">
        <v>-2E-3</v>
      </c>
      <c r="AF84">
        <v>0.92900000000000005</v>
      </c>
      <c r="AG84">
        <v>59.02</v>
      </c>
      <c r="AH84">
        <v>-37.5</v>
      </c>
      <c r="AI84">
        <v>61.69</v>
      </c>
      <c r="AJ84">
        <v>-135.96</v>
      </c>
      <c r="AK84">
        <v>-0.88</v>
      </c>
      <c r="AL84">
        <v>7.0000000000000007E-2</v>
      </c>
      <c r="AM84">
        <v>63.32</v>
      </c>
      <c r="AN84">
        <v>63.3</v>
      </c>
      <c r="AO84">
        <v>90.9</v>
      </c>
      <c r="AP84">
        <v>-174.72</v>
      </c>
      <c r="AQ84">
        <v>41.91</v>
      </c>
      <c r="AR84">
        <v>179.63</v>
      </c>
      <c r="AS84">
        <v>331.9</v>
      </c>
      <c r="AT84">
        <v>-82.02</v>
      </c>
      <c r="AU84">
        <v>-1.32</v>
      </c>
      <c r="AV84">
        <v>-3.77</v>
      </c>
      <c r="AW84">
        <v>3.59</v>
      </c>
      <c r="AX84">
        <v>-7506</v>
      </c>
      <c r="BA84">
        <f t="shared" si="10"/>
        <v>104.7284584055356</v>
      </c>
      <c r="BC84">
        <f t="shared" si="9"/>
        <v>105.57172372373201</v>
      </c>
    </row>
    <row r="85" spans="1:55" x14ac:dyDescent="0.25">
      <c r="A85" s="1">
        <v>42739</v>
      </c>
      <c r="B85" s="2">
        <v>0.65549768518518514</v>
      </c>
      <c r="C85">
        <v>60.59</v>
      </c>
      <c r="D85" s="3">
        <f t="shared" si="7"/>
        <v>60.59</v>
      </c>
      <c r="E85">
        <v>-111.88</v>
      </c>
      <c r="F85">
        <v>3128</v>
      </c>
      <c r="G85">
        <v>7508</v>
      </c>
      <c r="I85">
        <v>-128.69999999999999</v>
      </c>
      <c r="J85">
        <v>631.4</v>
      </c>
      <c r="K85">
        <v>-42.7</v>
      </c>
      <c r="L85">
        <v>47.8</v>
      </c>
      <c r="M85" s="4">
        <f t="shared" si="6"/>
        <v>-47.626613534020137</v>
      </c>
      <c r="N85" s="5">
        <f t="shared" si="8"/>
        <v>0.89655755115779945</v>
      </c>
      <c r="O85">
        <v>32.07</v>
      </c>
      <c r="P85">
        <v>30.34</v>
      </c>
      <c r="Q85">
        <v>30.3</v>
      </c>
      <c r="R85">
        <v>30.2</v>
      </c>
      <c r="S85">
        <v>29.2</v>
      </c>
      <c r="T85">
        <v>29.1</v>
      </c>
      <c r="U85">
        <v>46.6</v>
      </c>
      <c r="V85">
        <v>1.5</v>
      </c>
      <c r="W85">
        <v>0.55000000000000004</v>
      </c>
      <c r="X85">
        <v>12.59</v>
      </c>
      <c r="Y85">
        <v>1487</v>
      </c>
      <c r="Z85">
        <v>30.34</v>
      </c>
      <c r="AA85">
        <v>32.07</v>
      </c>
      <c r="AB85">
        <v>60.59</v>
      </c>
      <c r="AC85">
        <v>87.5</v>
      </c>
      <c r="AD85">
        <v>-164</v>
      </c>
      <c r="AE85">
        <v>0</v>
      </c>
      <c r="AF85">
        <v>0.88800000000000001</v>
      </c>
      <c r="AG85">
        <v>91.71</v>
      </c>
      <c r="AH85">
        <v>-56.2</v>
      </c>
      <c r="AI85">
        <v>87.77</v>
      </c>
      <c r="AJ85">
        <v>-161.44</v>
      </c>
      <c r="AK85">
        <v>-0.88</v>
      </c>
      <c r="AL85">
        <v>7.0000000000000007E-2</v>
      </c>
      <c r="AM85">
        <v>63.93</v>
      </c>
      <c r="AN85">
        <v>63.9</v>
      </c>
      <c r="AO85">
        <v>92.2</v>
      </c>
      <c r="AP85">
        <v>-151.71</v>
      </c>
      <c r="AQ85">
        <v>80.430000000000007</v>
      </c>
      <c r="AR85">
        <v>171.71</v>
      </c>
      <c r="AS85">
        <v>332.67</v>
      </c>
      <c r="AT85">
        <v>-128.16</v>
      </c>
      <c r="AU85">
        <v>-10.62</v>
      </c>
      <c r="AV85">
        <v>6.22</v>
      </c>
      <c r="AW85">
        <v>2.83</v>
      </c>
      <c r="AX85">
        <v>-7506.2</v>
      </c>
      <c r="BA85">
        <f t="shared" si="10"/>
        <v>131.43867391296976</v>
      </c>
      <c r="BC85">
        <f t="shared" si="9"/>
        <v>129.93545801666301</v>
      </c>
    </row>
    <row r="87" spans="1:55" x14ac:dyDescent="0.25">
      <c r="BA87">
        <f>MAX(BA3:BA85)</f>
        <v>298.80450130478289</v>
      </c>
      <c r="BC87">
        <f>MAX(BC3:BC85)</f>
        <v>299.9485240003691</v>
      </c>
    </row>
  </sheetData>
  <autoFilter ref="A1:BC1" xr:uid="{EFE95686-A234-4260-A9E1-4DAA85336F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2A45-006A-475C-8680-D49A60037EB0}">
  <dimension ref="A1:AZ44"/>
  <sheetViews>
    <sheetView workbookViewId="0">
      <selection activeCell="J1" sqref="J1"/>
    </sheetView>
  </sheetViews>
  <sheetFormatPr defaultRowHeight="15" x14ac:dyDescent="0.25"/>
  <cols>
    <col min="2" max="2" width="8.85546875" style="3"/>
    <col min="4" max="4" width="14.7109375" customWidth="1"/>
    <col min="5" max="5" width="16.7109375" customWidth="1"/>
    <col min="7" max="7" width="11.7109375" customWidth="1"/>
    <col min="10" max="11" width="8.85546875" style="3"/>
    <col min="26" max="26" width="18.28515625" customWidth="1"/>
    <col min="27" max="27" width="19.42578125" customWidth="1"/>
  </cols>
  <sheetData>
    <row r="1" spans="1:52" x14ac:dyDescent="0.25">
      <c r="A1" t="s">
        <v>1</v>
      </c>
      <c r="B1" s="3" t="s">
        <v>59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58</v>
      </c>
      <c r="K1" s="3" t="s">
        <v>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X1" t="s">
        <v>60</v>
      </c>
      <c r="AZ1" t="s">
        <v>61</v>
      </c>
    </row>
    <row r="2" spans="1:52" x14ac:dyDescent="0.25">
      <c r="A2">
        <v>20.12</v>
      </c>
      <c r="B2" s="3">
        <f t="shared" ref="B2:B41" si="0">(A2^2)^0.5</f>
        <v>20.12</v>
      </c>
      <c r="C2">
        <v>-118.1</v>
      </c>
      <c r="D2">
        <v>627</v>
      </c>
      <c r="E2">
        <v>1505</v>
      </c>
      <c r="F2">
        <v>-8.1999999999999993</v>
      </c>
      <c r="G2">
        <v>637.1</v>
      </c>
      <c r="H2">
        <v>-2.7</v>
      </c>
      <c r="I2">
        <v>3.2</v>
      </c>
      <c r="J2" s="4">
        <f t="shared" ref="J2:J41" si="1">A2*AU2*2*PI()/60000</f>
        <v>-3.1701342322871668</v>
      </c>
      <c r="K2" s="5">
        <f t="shared" ref="K2:K41" si="2">IF(F2&gt;0,J2/H2,H2/J2)</f>
        <v>0.85169895094695169</v>
      </c>
      <c r="L2">
        <v>31.37</v>
      </c>
      <c r="M2">
        <v>30.29</v>
      </c>
      <c r="N2">
        <v>30.2</v>
      </c>
      <c r="O2">
        <v>29</v>
      </c>
      <c r="P2">
        <v>28.6</v>
      </c>
      <c r="Q2">
        <v>25.6</v>
      </c>
      <c r="R2">
        <v>36.1</v>
      </c>
      <c r="S2">
        <v>1.5</v>
      </c>
      <c r="T2">
        <v>0.56000000000000005</v>
      </c>
      <c r="U2">
        <v>12.61</v>
      </c>
      <c r="V2">
        <v>927</v>
      </c>
      <c r="W2">
        <v>30.29</v>
      </c>
      <c r="X2">
        <v>31.37</v>
      </c>
      <c r="Y2">
        <v>20.12</v>
      </c>
      <c r="Z2">
        <v>27.9</v>
      </c>
      <c r="AA2">
        <v>-13.9</v>
      </c>
      <c r="AB2">
        <v>0</v>
      </c>
      <c r="AC2">
        <v>0.26600000000000001</v>
      </c>
      <c r="AD2">
        <v>18.97</v>
      </c>
      <c r="AE2">
        <v>-20.5</v>
      </c>
      <c r="AF2">
        <v>28.05</v>
      </c>
      <c r="AG2">
        <v>-13.57</v>
      </c>
      <c r="AH2">
        <v>-0.88</v>
      </c>
      <c r="AI2">
        <v>7.0000000000000007E-2</v>
      </c>
      <c r="AJ2">
        <v>52.3</v>
      </c>
      <c r="AK2">
        <v>52.3</v>
      </c>
      <c r="AL2">
        <v>64.099999999999994</v>
      </c>
      <c r="AM2">
        <v>-50.69</v>
      </c>
      <c r="AN2">
        <v>10.63</v>
      </c>
      <c r="AO2">
        <v>51.77</v>
      </c>
      <c r="AP2">
        <v>330.06</v>
      </c>
      <c r="AQ2">
        <v>-8.56</v>
      </c>
      <c r="AR2">
        <v>-0.35</v>
      </c>
      <c r="AS2">
        <v>1.39</v>
      </c>
      <c r="AT2">
        <v>-0.71</v>
      </c>
      <c r="AU2">
        <v>-1504.6</v>
      </c>
      <c r="AX2">
        <f t="shared" ref="AX2:AX41" si="3" xml:space="preserve"> SQRT(POWER(Z2,2)+POWER(AA2,2))/SQRT(2)</f>
        <v>22.041097976280582</v>
      </c>
      <c r="AZ2">
        <f t="shared" ref="AZ2:AZ41" si="4" xml:space="preserve"> SQRT(POWER(AF2,2)+POWER(AG2,2))/SQRT(2)</f>
        <v>22.033467725258316</v>
      </c>
    </row>
    <row r="3" spans="1:52" x14ac:dyDescent="0.25">
      <c r="A3">
        <v>40.299999999999997</v>
      </c>
      <c r="B3" s="3">
        <f t="shared" si="0"/>
        <v>40.299999999999997</v>
      </c>
      <c r="C3">
        <v>-113.34</v>
      </c>
      <c r="D3">
        <v>627</v>
      </c>
      <c r="E3">
        <v>1504</v>
      </c>
      <c r="F3">
        <v>-16.899999999999999</v>
      </c>
      <c r="G3">
        <v>636.20000000000005</v>
      </c>
      <c r="H3">
        <v>-5.6</v>
      </c>
      <c r="I3">
        <v>6.3</v>
      </c>
      <c r="J3" s="4">
        <f t="shared" si="1"/>
        <v>-6.3412817329248705</v>
      </c>
      <c r="K3" s="5">
        <f t="shared" si="2"/>
        <v>0.88310222378607994</v>
      </c>
      <c r="L3">
        <v>31.21</v>
      </c>
      <c r="M3">
        <v>30.16</v>
      </c>
      <c r="N3">
        <v>30</v>
      </c>
      <c r="O3">
        <v>29.1</v>
      </c>
      <c r="P3">
        <v>28.7</v>
      </c>
      <c r="Q3">
        <v>25.7</v>
      </c>
      <c r="R3">
        <v>36.200000000000003</v>
      </c>
      <c r="S3">
        <v>1.51</v>
      </c>
      <c r="T3">
        <v>0.56000000000000005</v>
      </c>
      <c r="U3">
        <v>12.61</v>
      </c>
      <c r="V3">
        <v>899</v>
      </c>
      <c r="W3">
        <v>30.16</v>
      </c>
      <c r="X3">
        <v>31.21</v>
      </c>
      <c r="Y3">
        <v>40.299999999999997</v>
      </c>
      <c r="Z3">
        <v>54.8</v>
      </c>
      <c r="AA3">
        <v>-27.2</v>
      </c>
      <c r="AB3">
        <v>0</v>
      </c>
      <c r="AC3">
        <v>0.27400000000000002</v>
      </c>
      <c r="AD3">
        <v>38.869999999999997</v>
      </c>
      <c r="AE3">
        <v>-41.2</v>
      </c>
      <c r="AF3">
        <v>54.88</v>
      </c>
      <c r="AG3">
        <v>-27.21</v>
      </c>
      <c r="AH3">
        <v>-0.88</v>
      </c>
      <c r="AI3">
        <v>7.0000000000000007E-2</v>
      </c>
      <c r="AJ3">
        <v>50.92</v>
      </c>
      <c r="AK3">
        <v>50.9</v>
      </c>
      <c r="AL3">
        <v>62.5</v>
      </c>
      <c r="AM3">
        <v>-47.75</v>
      </c>
      <c r="AN3">
        <v>23.49</v>
      </c>
      <c r="AO3">
        <v>53.21</v>
      </c>
      <c r="AP3">
        <v>330.44</v>
      </c>
      <c r="AQ3">
        <v>-17.7</v>
      </c>
      <c r="AR3">
        <v>-2.38</v>
      </c>
      <c r="AS3">
        <v>2.54</v>
      </c>
      <c r="AT3">
        <v>0.43</v>
      </c>
      <c r="AU3">
        <v>-1502.6</v>
      </c>
      <c r="AX3">
        <f t="shared" si="3"/>
        <v>43.260143319226295</v>
      </c>
      <c r="AZ3">
        <f t="shared" si="4"/>
        <v>43.313961375057808</v>
      </c>
    </row>
    <row r="4" spans="1:52" x14ac:dyDescent="0.25">
      <c r="A4">
        <v>20.149999999999999</v>
      </c>
      <c r="B4" s="3">
        <f t="shared" si="0"/>
        <v>20.149999999999999</v>
      </c>
      <c r="C4">
        <v>-116.12</v>
      </c>
      <c r="D4">
        <v>1257</v>
      </c>
      <c r="E4">
        <v>3018</v>
      </c>
      <c r="F4">
        <v>-16.600000000000001</v>
      </c>
      <c r="G4">
        <v>633.5</v>
      </c>
      <c r="H4">
        <v>-5.5</v>
      </c>
      <c r="I4">
        <v>6.3</v>
      </c>
      <c r="J4" s="4">
        <f t="shared" si="1"/>
        <v>-6.366813980019371</v>
      </c>
      <c r="K4" s="5">
        <f t="shared" si="2"/>
        <v>0.8638543574950287</v>
      </c>
      <c r="L4">
        <v>30.86</v>
      </c>
      <c r="M4">
        <v>30</v>
      </c>
      <c r="N4">
        <v>30.1</v>
      </c>
      <c r="O4">
        <v>29.2</v>
      </c>
      <c r="P4">
        <v>28.8</v>
      </c>
      <c r="Q4">
        <v>26.1</v>
      </c>
      <c r="R4">
        <v>36.9</v>
      </c>
      <c r="S4">
        <v>1.5</v>
      </c>
      <c r="T4">
        <v>0.55000000000000004</v>
      </c>
      <c r="U4">
        <v>12.6</v>
      </c>
      <c r="V4">
        <v>739</v>
      </c>
      <c r="W4">
        <v>30</v>
      </c>
      <c r="X4">
        <v>30.86</v>
      </c>
      <c r="Y4">
        <v>20.149999999999999</v>
      </c>
      <c r="Z4">
        <v>26.8</v>
      </c>
      <c r="AA4">
        <v>-13.4</v>
      </c>
      <c r="AB4">
        <v>0</v>
      </c>
      <c r="AC4">
        <v>0.60199999999999998</v>
      </c>
      <c r="AD4">
        <v>18.489999999999998</v>
      </c>
      <c r="AE4">
        <v>-19.7</v>
      </c>
      <c r="AF4">
        <v>27.24</v>
      </c>
      <c r="AG4">
        <v>-12.48</v>
      </c>
      <c r="AH4">
        <v>-0.88</v>
      </c>
      <c r="AI4">
        <v>7.0000000000000007E-2</v>
      </c>
      <c r="AJ4">
        <v>47.63</v>
      </c>
      <c r="AK4">
        <v>47.6</v>
      </c>
      <c r="AL4">
        <v>58.9</v>
      </c>
      <c r="AM4">
        <v>-114.3</v>
      </c>
      <c r="AN4">
        <v>17.899999999999999</v>
      </c>
      <c r="AO4">
        <v>115.67</v>
      </c>
      <c r="AP4">
        <v>330.21</v>
      </c>
      <c r="AQ4">
        <v>-16.420000000000002</v>
      </c>
      <c r="AR4">
        <v>4.0999999999999996</v>
      </c>
      <c r="AS4">
        <v>-4.4800000000000004</v>
      </c>
      <c r="AT4">
        <v>-0.38</v>
      </c>
      <c r="AU4">
        <v>-3017.3</v>
      </c>
      <c r="AX4">
        <f t="shared" si="3"/>
        <v>21.18726032312814</v>
      </c>
      <c r="AZ4">
        <f t="shared" si="4"/>
        <v>21.186882734371281</v>
      </c>
    </row>
    <row r="5" spans="1:52" x14ac:dyDescent="0.25">
      <c r="A5">
        <v>60.74</v>
      </c>
      <c r="B5" s="3">
        <f t="shared" si="0"/>
        <v>60.74</v>
      </c>
      <c r="C5">
        <v>-112.86</v>
      </c>
      <c r="D5">
        <v>627</v>
      </c>
      <c r="E5">
        <v>1504</v>
      </c>
      <c r="F5">
        <v>-25.7</v>
      </c>
      <c r="G5">
        <v>635.6</v>
      </c>
      <c r="H5">
        <v>-8.5</v>
      </c>
      <c r="I5">
        <v>9.6</v>
      </c>
      <c r="J5" s="4">
        <f t="shared" si="1"/>
        <v>-9.5658235328634795</v>
      </c>
      <c r="K5" s="5">
        <f t="shared" si="2"/>
        <v>0.88858005490046599</v>
      </c>
      <c r="L5">
        <v>30.91</v>
      </c>
      <c r="M5">
        <v>29.89</v>
      </c>
      <c r="N5">
        <v>29.7</v>
      </c>
      <c r="O5">
        <v>29.3</v>
      </c>
      <c r="P5">
        <v>28.8</v>
      </c>
      <c r="Q5">
        <v>25.7</v>
      </c>
      <c r="R5">
        <v>36.299999999999997</v>
      </c>
      <c r="S5">
        <v>1.5</v>
      </c>
      <c r="T5">
        <v>0.56000000000000005</v>
      </c>
      <c r="U5">
        <v>12.6</v>
      </c>
      <c r="V5">
        <v>880</v>
      </c>
      <c r="W5">
        <v>29.89</v>
      </c>
      <c r="X5">
        <v>30.91</v>
      </c>
      <c r="Y5">
        <v>60.74</v>
      </c>
      <c r="Z5">
        <v>79.8</v>
      </c>
      <c r="AA5">
        <v>-39.6</v>
      </c>
      <c r="AB5">
        <v>0</v>
      </c>
      <c r="AC5">
        <v>0.29299999999999998</v>
      </c>
      <c r="AD5">
        <v>58.83</v>
      </c>
      <c r="AE5">
        <v>-61.8</v>
      </c>
      <c r="AF5">
        <v>79.38</v>
      </c>
      <c r="AG5">
        <v>-38.94</v>
      </c>
      <c r="AH5">
        <v>-0.88</v>
      </c>
      <c r="AI5">
        <v>7.0000000000000007E-2</v>
      </c>
      <c r="AJ5">
        <v>49.78</v>
      </c>
      <c r="AK5">
        <v>49.8</v>
      </c>
      <c r="AL5">
        <v>61.5</v>
      </c>
      <c r="AM5">
        <v>-45.81</v>
      </c>
      <c r="AN5">
        <v>33.47</v>
      </c>
      <c r="AO5">
        <v>56.76</v>
      </c>
      <c r="AP5">
        <v>330.58</v>
      </c>
      <c r="AQ5">
        <v>-26.93</v>
      </c>
      <c r="AR5">
        <v>-0.38</v>
      </c>
      <c r="AS5">
        <v>-4.72</v>
      </c>
      <c r="AT5">
        <v>5.72</v>
      </c>
      <c r="AU5">
        <v>-1503.9</v>
      </c>
      <c r="AX5">
        <f t="shared" si="3"/>
        <v>62.992856737887344</v>
      </c>
      <c r="AZ5">
        <f t="shared" si="4"/>
        <v>62.520028790780316</v>
      </c>
    </row>
    <row r="6" spans="1:52" x14ac:dyDescent="0.25">
      <c r="A6">
        <v>20.350000000000001</v>
      </c>
      <c r="B6" s="3">
        <f t="shared" si="0"/>
        <v>20.350000000000001</v>
      </c>
      <c r="C6">
        <v>-115.92</v>
      </c>
      <c r="D6">
        <v>1877</v>
      </c>
      <c r="E6">
        <v>4503</v>
      </c>
      <c r="F6">
        <v>-25</v>
      </c>
      <c r="G6">
        <v>631.4</v>
      </c>
      <c r="H6">
        <v>-8.3000000000000007</v>
      </c>
      <c r="I6">
        <v>9.6</v>
      </c>
      <c r="J6" s="4">
        <f t="shared" si="1"/>
        <v>-9.5967440302379057</v>
      </c>
      <c r="K6" s="5">
        <f t="shared" si="2"/>
        <v>0.8648766679457055</v>
      </c>
      <c r="L6">
        <v>30.97</v>
      </c>
      <c r="M6">
        <v>29.99</v>
      </c>
      <c r="N6">
        <v>30</v>
      </c>
      <c r="O6">
        <v>29</v>
      </c>
      <c r="P6">
        <v>28.7</v>
      </c>
      <c r="Q6">
        <v>27</v>
      </c>
      <c r="R6">
        <v>38.6</v>
      </c>
      <c r="S6">
        <v>1.5</v>
      </c>
      <c r="T6">
        <v>0.55000000000000004</v>
      </c>
      <c r="U6">
        <v>12.56</v>
      </c>
      <c r="V6">
        <v>838</v>
      </c>
      <c r="W6">
        <v>29.99</v>
      </c>
      <c r="X6">
        <v>30.97</v>
      </c>
      <c r="Y6">
        <v>20.350000000000001</v>
      </c>
      <c r="Z6">
        <v>27.5</v>
      </c>
      <c r="AA6">
        <v>-23.1</v>
      </c>
      <c r="AB6">
        <v>0</v>
      </c>
      <c r="AC6">
        <v>0.89900000000000002</v>
      </c>
      <c r="AD6">
        <v>19.36</v>
      </c>
      <c r="AE6">
        <v>-21.5</v>
      </c>
      <c r="AF6">
        <v>27.53</v>
      </c>
      <c r="AG6">
        <v>-22.97</v>
      </c>
      <c r="AH6">
        <v>-0.88</v>
      </c>
      <c r="AI6">
        <v>7.0000000000000007E-2</v>
      </c>
      <c r="AJ6">
        <v>48.24</v>
      </c>
      <c r="AK6">
        <v>48.2</v>
      </c>
      <c r="AL6">
        <v>59.8</v>
      </c>
      <c r="AM6">
        <v>-171.86</v>
      </c>
      <c r="AN6">
        <v>14.38</v>
      </c>
      <c r="AO6">
        <v>172.43</v>
      </c>
      <c r="AP6">
        <v>330.54</v>
      </c>
      <c r="AQ6">
        <v>-24.64</v>
      </c>
      <c r="AR6">
        <v>3.62</v>
      </c>
      <c r="AS6">
        <v>-0.89</v>
      </c>
      <c r="AT6">
        <v>-3.57</v>
      </c>
      <c r="AU6">
        <v>-4503.3</v>
      </c>
      <c r="AX6">
        <f t="shared" si="3"/>
        <v>25.395472037353429</v>
      </c>
      <c r="AZ6">
        <f t="shared" si="4"/>
        <v>25.352729636076663</v>
      </c>
    </row>
    <row r="7" spans="1:52" x14ac:dyDescent="0.25">
      <c r="A7">
        <v>40.119999999999997</v>
      </c>
      <c r="B7" s="3">
        <f t="shared" si="0"/>
        <v>40.119999999999997</v>
      </c>
      <c r="C7">
        <v>-110.67</v>
      </c>
      <c r="D7">
        <v>1257</v>
      </c>
      <c r="E7">
        <v>3014</v>
      </c>
      <c r="F7">
        <v>-34.5</v>
      </c>
      <c r="G7">
        <v>631.4</v>
      </c>
      <c r="H7">
        <v>-11.4</v>
      </c>
      <c r="I7">
        <v>12.6</v>
      </c>
      <c r="J7" s="4">
        <f t="shared" si="1"/>
        <v>-12.672131702723741</v>
      </c>
      <c r="K7" s="5">
        <f t="shared" si="2"/>
        <v>0.89961186226857881</v>
      </c>
      <c r="L7">
        <v>30.85</v>
      </c>
      <c r="M7">
        <v>29.99</v>
      </c>
      <c r="N7">
        <v>30.1</v>
      </c>
      <c r="O7">
        <v>29.3</v>
      </c>
      <c r="P7">
        <v>28.8</v>
      </c>
      <c r="Q7">
        <v>26.1</v>
      </c>
      <c r="R7">
        <v>36.9</v>
      </c>
      <c r="S7">
        <v>1.5</v>
      </c>
      <c r="T7">
        <v>0.55000000000000004</v>
      </c>
      <c r="U7">
        <v>12.58</v>
      </c>
      <c r="V7">
        <v>739</v>
      </c>
      <c r="W7">
        <v>29.99</v>
      </c>
      <c r="X7">
        <v>30.85</v>
      </c>
      <c r="Y7">
        <v>40.119999999999997</v>
      </c>
      <c r="Z7">
        <v>53.6</v>
      </c>
      <c r="AA7">
        <v>-26.6</v>
      </c>
      <c r="AB7">
        <v>0</v>
      </c>
      <c r="AC7">
        <v>0.61599999999999999</v>
      </c>
      <c r="AD7">
        <v>38.299999999999997</v>
      </c>
      <c r="AE7">
        <v>-40.200000000000003</v>
      </c>
      <c r="AF7">
        <v>50.82</v>
      </c>
      <c r="AG7">
        <v>-25.52</v>
      </c>
      <c r="AH7">
        <v>-0.88</v>
      </c>
      <c r="AI7">
        <v>7.0000000000000007E-2</v>
      </c>
      <c r="AJ7">
        <v>46.66</v>
      </c>
      <c r="AK7">
        <v>46.7</v>
      </c>
      <c r="AL7">
        <v>57.9</v>
      </c>
      <c r="AM7">
        <v>-109.63</v>
      </c>
      <c r="AN7">
        <v>43.71</v>
      </c>
      <c r="AO7">
        <v>118.03</v>
      </c>
      <c r="AP7">
        <v>330.7</v>
      </c>
      <c r="AQ7">
        <v>-34.950000000000003</v>
      </c>
      <c r="AR7">
        <v>7.81</v>
      </c>
      <c r="AS7">
        <v>-4.59</v>
      </c>
      <c r="AT7">
        <v>-3.04</v>
      </c>
      <c r="AU7">
        <v>-3016.2</v>
      </c>
      <c r="AX7">
        <f t="shared" si="3"/>
        <v>42.31146416752793</v>
      </c>
      <c r="AZ7">
        <f t="shared" si="4"/>
        <v>40.211582908410847</v>
      </c>
    </row>
    <row r="8" spans="1:52" x14ac:dyDescent="0.25">
      <c r="A8">
        <v>80.3</v>
      </c>
      <c r="B8" s="3">
        <f t="shared" si="0"/>
        <v>80.3</v>
      </c>
      <c r="C8">
        <v>-112.64</v>
      </c>
      <c r="D8">
        <v>627</v>
      </c>
      <c r="E8">
        <v>1504</v>
      </c>
      <c r="F8">
        <v>-34.1</v>
      </c>
      <c r="G8">
        <v>633.70000000000005</v>
      </c>
      <c r="H8">
        <v>-11.3</v>
      </c>
      <c r="I8">
        <v>12.7</v>
      </c>
      <c r="J8" s="4">
        <f t="shared" si="1"/>
        <v>-12.650494088041899</v>
      </c>
      <c r="K8" s="5">
        <f t="shared" si="2"/>
        <v>0.89324574371221777</v>
      </c>
      <c r="L8">
        <v>30.72</v>
      </c>
      <c r="M8">
        <v>29.72</v>
      </c>
      <c r="N8">
        <v>29.6</v>
      </c>
      <c r="O8">
        <v>29.6</v>
      </c>
      <c r="P8">
        <v>28.9</v>
      </c>
      <c r="Q8">
        <v>25.7</v>
      </c>
      <c r="R8">
        <v>36.4</v>
      </c>
      <c r="S8">
        <v>1.5</v>
      </c>
      <c r="T8">
        <v>0.56000000000000005</v>
      </c>
      <c r="U8">
        <v>12.59</v>
      </c>
      <c r="V8">
        <v>857</v>
      </c>
      <c r="W8">
        <v>29.72</v>
      </c>
      <c r="X8">
        <v>30.72</v>
      </c>
      <c r="Y8">
        <v>80.3</v>
      </c>
      <c r="Z8">
        <v>102.6</v>
      </c>
      <c r="AA8">
        <v>-50.6</v>
      </c>
      <c r="AB8">
        <v>0</v>
      </c>
      <c r="AC8">
        <v>0.312</v>
      </c>
      <c r="AD8">
        <v>78.290000000000006</v>
      </c>
      <c r="AE8">
        <v>-81.5</v>
      </c>
      <c r="AF8">
        <v>102.12</v>
      </c>
      <c r="AG8">
        <v>-50.3</v>
      </c>
      <c r="AH8">
        <v>-0.88</v>
      </c>
      <c r="AI8">
        <v>7.0000000000000007E-2</v>
      </c>
      <c r="AJ8">
        <v>49.34</v>
      </c>
      <c r="AK8">
        <v>49.3</v>
      </c>
      <c r="AL8">
        <v>61.3</v>
      </c>
      <c r="AM8">
        <v>-44.28</v>
      </c>
      <c r="AN8">
        <v>40.94</v>
      </c>
      <c r="AO8">
        <v>60.34</v>
      </c>
      <c r="AP8">
        <v>330.53</v>
      </c>
      <c r="AQ8">
        <v>-35.5</v>
      </c>
      <c r="AR8">
        <v>1.82</v>
      </c>
      <c r="AS8">
        <v>6.41</v>
      </c>
      <c r="AT8">
        <v>-7.37</v>
      </c>
      <c r="AU8">
        <v>-1504.4</v>
      </c>
      <c r="AX8">
        <f t="shared" si="3"/>
        <v>80.892274043940674</v>
      </c>
      <c r="AZ8">
        <f t="shared" si="4"/>
        <v>80.494050711838327</v>
      </c>
    </row>
    <row r="9" spans="1:52" x14ac:dyDescent="0.25">
      <c r="A9">
        <v>101.03</v>
      </c>
      <c r="B9" s="3">
        <f t="shared" si="0"/>
        <v>101.03</v>
      </c>
      <c r="C9">
        <v>-112.08</v>
      </c>
      <c r="D9">
        <v>627</v>
      </c>
      <c r="E9">
        <v>1505</v>
      </c>
      <c r="F9">
        <v>-42.9</v>
      </c>
      <c r="G9">
        <v>633.29999999999995</v>
      </c>
      <c r="H9">
        <v>-14.2</v>
      </c>
      <c r="I9">
        <v>15.9</v>
      </c>
      <c r="J9" s="4">
        <f t="shared" si="1"/>
        <v>-15.907842702303899</v>
      </c>
      <c r="K9" s="5">
        <f t="shared" si="2"/>
        <v>0.89264146407126865</v>
      </c>
      <c r="L9">
        <v>30.62</v>
      </c>
      <c r="M9">
        <v>29.64</v>
      </c>
      <c r="N9">
        <v>29.6</v>
      </c>
      <c r="O9">
        <v>29.7</v>
      </c>
      <c r="P9">
        <v>29</v>
      </c>
      <c r="Q9">
        <v>25.8</v>
      </c>
      <c r="R9">
        <v>36.4</v>
      </c>
      <c r="S9">
        <v>1.5</v>
      </c>
      <c r="T9">
        <v>0.56000000000000005</v>
      </c>
      <c r="U9">
        <v>12.6</v>
      </c>
      <c r="V9">
        <v>841</v>
      </c>
      <c r="W9">
        <v>29.64</v>
      </c>
      <c r="X9">
        <v>30.62</v>
      </c>
      <c r="Y9">
        <v>101.03</v>
      </c>
      <c r="Z9">
        <v>126</v>
      </c>
      <c r="AA9">
        <v>-62.3</v>
      </c>
      <c r="AB9">
        <v>0</v>
      </c>
      <c r="AC9">
        <v>0.33100000000000002</v>
      </c>
      <c r="AD9">
        <v>100.4</v>
      </c>
      <c r="AE9">
        <v>-102.1</v>
      </c>
      <c r="AF9">
        <v>126.62</v>
      </c>
      <c r="AG9">
        <v>-61.54</v>
      </c>
      <c r="AH9">
        <v>-0.88</v>
      </c>
      <c r="AI9">
        <v>7.0000000000000007E-2</v>
      </c>
      <c r="AJ9">
        <v>49.32</v>
      </c>
      <c r="AK9">
        <v>49.3</v>
      </c>
      <c r="AL9">
        <v>61.7</v>
      </c>
      <c r="AM9">
        <v>-43.03</v>
      </c>
      <c r="AN9">
        <v>47.46</v>
      </c>
      <c r="AO9">
        <v>64.069999999999993</v>
      </c>
      <c r="AP9">
        <v>331</v>
      </c>
      <c r="AQ9">
        <v>-44.77</v>
      </c>
      <c r="AR9">
        <v>-28.08</v>
      </c>
      <c r="AS9">
        <v>3.03</v>
      </c>
      <c r="AT9">
        <v>25.64</v>
      </c>
      <c r="AU9">
        <v>-1503.6</v>
      </c>
      <c r="AX9">
        <f t="shared" si="3"/>
        <v>99.391372865053029</v>
      </c>
      <c r="AZ9">
        <f t="shared" si="4"/>
        <v>99.548470606031898</v>
      </c>
    </row>
    <row r="10" spans="1:52" x14ac:dyDescent="0.25">
      <c r="A10">
        <v>39.71</v>
      </c>
      <c r="B10" s="3">
        <f t="shared" si="0"/>
        <v>39.71</v>
      </c>
      <c r="C10">
        <v>-110.89</v>
      </c>
      <c r="D10">
        <v>1876</v>
      </c>
      <c r="E10">
        <v>4503</v>
      </c>
      <c r="F10">
        <v>-51.1</v>
      </c>
      <c r="G10">
        <v>631.4</v>
      </c>
      <c r="H10">
        <v>-16.899999999999999</v>
      </c>
      <c r="I10">
        <v>18.7</v>
      </c>
      <c r="J10" s="4">
        <f t="shared" si="1"/>
        <v>-18.72412437909227</v>
      </c>
      <c r="K10" s="5">
        <f t="shared" si="2"/>
        <v>0.90257892213485158</v>
      </c>
      <c r="L10">
        <v>30.97</v>
      </c>
      <c r="M10">
        <v>30</v>
      </c>
      <c r="N10">
        <v>30</v>
      </c>
      <c r="O10">
        <v>29.2</v>
      </c>
      <c r="P10">
        <v>28.9</v>
      </c>
      <c r="Q10">
        <v>27</v>
      </c>
      <c r="R10">
        <v>38.700000000000003</v>
      </c>
      <c r="S10">
        <v>1.5</v>
      </c>
      <c r="T10">
        <v>0.55000000000000004</v>
      </c>
      <c r="U10">
        <v>12.58</v>
      </c>
      <c r="V10">
        <v>834</v>
      </c>
      <c r="W10">
        <v>30</v>
      </c>
      <c r="X10">
        <v>30.97</v>
      </c>
      <c r="Y10">
        <v>39.71</v>
      </c>
      <c r="Z10">
        <v>52.2</v>
      </c>
      <c r="AA10">
        <v>-51.7</v>
      </c>
      <c r="AB10">
        <v>0</v>
      </c>
      <c r="AC10">
        <v>0.85099999999999998</v>
      </c>
      <c r="AD10">
        <v>39.96</v>
      </c>
      <c r="AE10">
        <v>-41.2</v>
      </c>
      <c r="AF10">
        <v>51.74</v>
      </c>
      <c r="AG10">
        <v>-51.31</v>
      </c>
      <c r="AH10">
        <v>-0.88</v>
      </c>
      <c r="AI10">
        <v>7.0000000000000007E-2</v>
      </c>
      <c r="AJ10">
        <v>47.65</v>
      </c>
      <c r="AK10">
        <v>47.6</v>
      </c>
      <c r="AL10">
        <v>59.6</v>
      </c>
      <c r="AM10">
        <v>-157.47</v>
      </c>
      <c r="AN10">
        <v>44.03</v>
      </c>
      <c r="AO10">
        <v>163.47999999999999</v>
      </c>
      <c r="AP10">
        <v>330.94</v>
      </c>
      <c r="AQ10">
        <v>-51.09</v>
      </c>
      <c r="AR10">
        <v>0.74</v>
      </c>
      <c r="AS10">
        <v>-3.77</v>
      </c>
      <c r="AT10">
        <v>2</v>
      </c>
      <c r="AU10">
        <v>-4502.7</v>
      </c>
      <c r="AX10">
        <f t="shared" si="3"/>
        <v>51.950601536459615</v>
      </c>
      <c r="AZ10">
        <f t="shared" si="4"/>
        <v>51.525448566703425</v>
      </c>
    </row>
    <row r="11" spans="1:52" x14ac:dyDescent="0.25">
      <c r="A11">
        <v>121.28</v>
      </c>
      <c r="B11" s="3">
        <f t="shared" si="0"/>
        <v>121.28</v>
      </c>
      <c r="C11">
        <v>-112.38</v>
      </c>
      <c r="D11">
        <v>627</v>
      </c>
      <c r="E11">
        <v>1505</v>
      </c>
      <c r="F11">
        <v>-51.4</v>
      </c>
      <c r="G11">
        <v>632.29999999999995</v>
      </c>
      <c r="H11">
        <v>-17</v>
      </c>
      <c r="I11">
        <v>19.100000000000001</v>
      </c>
      <c r="J11" s="4">
        <f t="shared" si="1"/>
        <v>-19.097609375401881</v>
      </c>
      <c r="K11" s="5">
        <f t="shared" si="2"/>
        <v>0.89016377211570552</v>
      </c>
      <c r="L11">
        <v>30.55</v>
      </c>
      <c r="M11">
        <v>29.59</v>
      </c>
      <c r="N11">
        <v>29.5</v>
      </c>
      <c r="O11">
        <v>30</v>
      </c>
      <c r="P11">
        <v>29.1</v>
      </c>
      <c r="Q11">
        <v>25.8</v>
      </c>
      <c r="R11">
        <v>36.5</v>
      </c>
      <c r="S11">
        <v>1.5</v>
      </c>
      <c r="T11">
        <v>0.56000000000000005</v>
      </c>
      <c r="U11">
        <v>12.59</v>
      </c>
      <c r="V11">
        <v>830</v>
      </c>
      <c r="W11">
        <v>29.59</v>
      </c>
      <c r="X11">
        <v>30.55</v>
      </c>
      <c r="Y11">
        <v>121.28</v>
      </c>
      <c r="Z11">
        <v>148.80000000000001</v>
      </c>
      <c r="AA11">
        <v>-73.3</v>
      </c>
      <c r="AB11">
        <v>0</v>
      </c>
      <c r="AC11">
        <v>0.34699999999999998</v>
      </c>
      <c r="AD11">
        <v>122.64</v>
      </c>
      <c r="AE11">
        <v>-121.8</v>
      </c>
      <c r="AF11">
        <v>148.94999999999999</v>
      </c>
      <c r="AG11">
        <v>-73.45</v>
      </c>
      <c r="AH11">
        <v>-0.88</v>
      </c>
      <c r="AI11">
        <v>7.0000000000000007E-2</v>
      </c>
      <c r="AJ11">
        <v>49.6</v>
      </c>
      <c r="AK11">
        <v>49.6</v>
      </c>
      <c r="AL11">
        <v>62.7</v>
      </c>
      <c r="AM11">
        <v>-41.23</v>
      </c>
      <c r="AN11">
        <v>53.2</v>
      </c>
      <c r="AO11">
        <v>67.34</v>
      </c>
      <c r="AP11">
        <v>330.97</v>
      </c>
      <c r="AQ11">
        <v>-53.4</v>
      </c>
      <c r="AR11">
        <v>-6.9</v>
      </c>
      <c r="AS11">
        <v>11.18</v>
      </c>
      <c r="AT11">
        <v>-3.71</v>
      </c>
      <c r="AU11">
        <v>-1503.7</v>
      </c>
      <c r="AX11">
        <f t="shared" si="3"/>
        <v>117.29094167922773</v>
      </c>
      <c r="AZ11">
        <f t="shared" si="4"/>
        <v>117.43297024260264</v>
      </c>
    </row>
    <row r="12" spans="1:52" x14ac:dyDescent="0.25">
      <c r="A12">
        <v>61.41</v>
      </c>
      <c r="B12" s="3">
        <f t="shared" si="0"/>
        <v>61.41</v>
      </c>
      <c r="C12">
        <v>-109.96</v>
      </c>
      <c r="D12">
        <v>1257</v>
      </c>
      <c r="E12">
        <v>3013</v>
      </c>
      <c r="F12">
        <v>-53.4</v>
      </c>
      <c r="G12">
        <v>633.20000000000005</v>
      </c>
      <c r="H12">
        <v>-17.600000000000001</v>
      </c>
      <c r="I12">
        <v>19.399999999999999</v>
      </c>
      <c r="J12" s="4">
        <f t="shared" si="1"/>
        <v>-19.372262903702456</v>
      </c>
      <c r="K12" s="5">
        <f t="shared" si="2"/>
        <v>0.90851544228404324</v>
      </c>
      <c r="L12">
        <v>30.84</v>
      </c>
      <c r="M12">
        <v>29.99</v>
      </c>
      <c r="N12">
        <v>30.1</v>
      </c>
      <c r="O12">
        <v>29.4</v>
      </c>
      <c r="P12">
        <v>28.8</v>
      </c>
      <c r="Q12">
        <v>26.2</v>
      </c>
      <c r="R12">
        <v>36.9</v>
      </c>
      <c r="S12">
        <v>1.5</v>
      </c>
      <c r="T12">
        <v>0.55000000000000004</v>
      </c>
      <c r="U12">
        <v>12.58</v>
      </c>
      <c r="V12">
        <v>735</v>
      </c>
      <c r="W12">
        <v>29.99</v>
      </c>
      <c r="X12">
        <v>30.84</v>
      </c>
      <c r="Y12">
        <v>61.41</v>
      </c>
      <c r="Z12">
        <v>79.8</v>
      </c>
      <c r="AA12">
        <v>-39.6</v>
      </c>
      <c r="AB12">
        <v>0</v>
      </c>
      <c r="AC12">
        <v>0.64800000000000002</v>
      </c>
      <c r="AD12">
        <v>58.95</v>
      </c>
      <c r="AE12">
        <v>-61.8</v>
      </c>
      <c r="AF12">
        <v>79.989999999999995</v>
      </c>
      <c r="AG12">
        <v>-37.67</v>
      </c>
      <c r="AH12">
        <v>-0.88</v>
      </c>
      <c r="AI12">
        <v>7.0000000000000007E-2</v>
      </c>
      <c r="AJ12">
        <v>46.32</v>
      </c>
      <c r="AK12">
        <v>46.3</v>
      </c>
      <c r="AL12">
        <v>57.6</v>
      </c>
      <c r="AM12">
        <v>-106.5</v>
      </c>
      <c r="AN12">
        <v>64.569999999999993</v>
      </c>
      <c r="AO12">
        <v>124.59</v>
      </c>
      <c r="AP12">
        <v>331.37</v>
      </c>
      <c r="AQ12">
        <v>-54.51</v>
      </c>
      <c r="AR12">
        <v>-3.27</v>
      </c>
      <c r="AS12">
        <v>-2.81</v>
      </c>
      <c r="AT12">
        <v>6.03</v>
      </c>
      <c r="AU12">
        <v>-3012.4</v>
      </c>
      <c r="AX12">
        <f t="shared" si="3"/>
        <v>62.992856737887344</v>
      </c>
      <c r="AZ12">
        <f t="shared" si="4"/>
        <v>62.519712891215349</v>
      </c>
    </row>
    <row r="13" spans="1:52" x14ac:dyDescent="0.25">
      <c r="A13">
        <v>140.13999999999999</v>
      </c>
      <c r="B13" s="3">
        <f t="shared" si="0"/>
        <v>140.13999999999999</v>
      </c>
      <c r="C13">
        <v>-112.92</v>
      </c>
      <c r="D13">
        <v>627</v>
      </c>
      <c r="E13">
        <v>1503</v>
      </c>
      <c r="F13">
        <v>-59.2</v>
      </c>
      <c r="G13">
        <v>632.20000000000005</v>
      </c>
      <c r="H13">
        <v>-19.600000000000001</v>
      </c>
      <c r="I13">
        <v>22.1</v>
      </c>
      <c r="J13" s="4">
        <f t="shared" si="1"/>
        <v>-22.049828289909851</v>
      </c>
      <c r="K13" s="5">
        <f t="shared" si="2"/>
        <v>0.88889581099228299</v>
      </c>
      <c r="L13">
        <v>30.51</v>
      </c>
      <c r="M13">
        <v>29.54</v>
      </c>
      <c r="N13">
        <v>29.5</v>
      </c>
      <c r="O13">
        <v>30.3</v>
      </c>
      <c r="P13">
        <v>29.2</v>
      </c>
      <c r="Q13">
        <v>25.8</v>
      </c>
      <c r="R13">
        <v>36.5</v>
      </c>
      <c r="S13">
        <v>1.5</v>
      </c>
      <c r="T13">
        <v>0.56000000000000005</v>
      </c>
      <c r="U13">
        <v>12.58</v>
      </c>
      <c r="V13">
        <v>827</v>
      </c>
      <c r="W13">
        <v>29.54</v>
      </c>
      <c r="X13">
        <v>30.51</v>
      </c>
      <c r="Y13">
        <v>140.13999999999999</v>
      </c>
      <c r="Z13">
        <v>170.1</v>
      </c>
      <c r="AA13">
        <v>-83.9</v>
      </c>
      <c r="AB13">
        <v>0</v>
      </c>
      <c r="AC13">
        <v>0.36099999999999999</v>
      </c>
      <c r="AD13">
        <v>143.69999999999999</v>
      </c>
      <c r="AE13">
        <v>-140.6</v>
      </c>
      <c r="AF13">
        <v>169.31</v>
      </c>
      <c r="AG13">
        <v>-84.35</v>
      </c>
      <c r="AH13">
        <v>-0.88</v>
      </c>
      <c r="AI13">
        <v>7.0000000000000007E-2</v>
      </c>
      <c r="AJ13">
        <v>50.3</v>
      </c>
      <c r="AK13">
        <v>50.3</v>
      </c>
      <c r="AL13">
        <v>64.2</v>
      </c>
      <c r="AM13">
        <v>-39.42</v>
      </c>
      <c r="AN13">
        <v>57.72</v>
      </c>
      <c r="AO13">
        <v>69.92</v>
      </c>
      <c r="AP13">
        <v>330.96</v>
      </c>
      <c r="AQ13">
        <v>-61.37</v>
      </c>
      <c r="AR13">
        <v>13.31</v>
      </c>
      <c r="AS13">
        <v>1.65</v>
      </c>
      <c r="AT13">
        <v>-14.1</v>
      </c>
      <c r="AU13">
        <v>-1502.5</v>
      </c>
      <c r="AX13">
        <f t="shared" si="3"/>
        <v>134.11416778252774</v>
      </c>
      <c r="AZ13">
        <f t="shared" si="4"/>
        <v>133.75499728982092</v>
      </c>
    </row>
    <row r="14" spans="1:52" x14ac:dyDescent="0.25">
      <c r="A14">
        <v>78.92</v>
      </c>
      <c r="B14" s="3">
        <f t="shared" si="0"/>
        <v>78.92</v>
      </c>
      <c r="C14">
        <v>-109.58</v>
      </c>
      <c r="D14">
        <v>1257</v>
      </c>
      <c r="E14">
        <v>3019</v>
      </c>
      <c r="F14">
        <v>-69.099999999999994</v>
      </c>
      <c r="G14">
        <v>632.9</v>
      </c>
      <c r="H14">
        <v>-22.8</v>
      </c>
      <c r="I14">
        <v>25</v>
      </c>
      <c r="J14" s="4">
        <f t="shared" si="1"/>
        <v>-24.943036365770837</v>
      </c>
      <c r="K14" s="5">
        <f t="shared" si="2"/>
        <v>0.91408277908331514</v>
      </c>
      <c r="L14">
        <v>30.84</v>
      </c>
      <c r="M14">
        <v>29.98</v>
      </c>
      <c r="N14">
        <v>30.1</v>
      </c>
      <c r="O14">
        <v>29.6</v>
      </c>
      <c r="P14">
        <v>28.9</v>
      </c>
      <c r="Q14">
        <v>26.2</v>
      </c>
      <c r="R14">
        <v>37</v>
      </c>
      <c r="S14">
        <v>1.5</v>
      </c>
      <c r="T14">
        <v>0.55000000000000004</v>
      </c>
      <c r="U14">
        <v>12.58</v>
      </c>
      <c r="V14">
        <v>741</v>
      </c>
      <c r="W14">
        <v>29.98</v>
      </c>
      <c r="X14">
        <v>30.84</v>
      </c>
      <c r="Y14">
        <v>78.92</v>
      </c>
      <c r="Z14">
        <v>100.4</v>
      </c>
      <c r="AA14">
        <v>-49.5</v>
      </c>
      <c r="AB14">
        <v>0</v>
      </c>
      <c r="AC14">
        <v>0.68300000000000005</v>
      </c>
      <c r="AD14">
        <v>76.989999999999995</v>
      </c>
      <c r="AE14">
        <v>-79.7</v>
      </c>
      <c r="AF14">
        <v>101.65</v>
      </c>
      <c r="AG14">
        <v>-51.46</v>
      </c>
      <c r="AH14">
        <v>-0.88</v>
      </c>
      <c r="AI14">
        <v>7.0000000000000007E-2</v>
      </c>
      <c r="AJ14">
        <v>46.44</v>
      </c>
      <c r="AK14">
        <v>46.4</v>
      </c>
      <c r="AL14">
        <v>58.1</v>
      </c>
      <c r="AM14">
        <v>-104.96</v>
      </c>
      <c r="AN14">
        <v>79.069999999999993</v>
      </c>
      <c r="AO14">
        <v>131.41</v>
      </c>
      <c r="AP14">
        <v>331.06</v>
      </c>
      <c r="AQ14">
        <v>-70.64</v>
      </c>
      <c r="AR14">
        <v>-4.6500000000000004</v>
      </c>
      <c r="AS14">
        <v>-13.22</v>
      </c>
      <c r="AT14">
        <v>18.73</v>
      </c>
      <c r="AU14">
        <v>-3018.1</v>
      </c>
      <c r="AX14">
        <f t="shared" si="3"/>
        <v>79.1530479514213</v>
      </c>
      <c r="AZ14">
        <f t="shared" si="4"/>
        <v>80.563186692185909</v>
      </c>
    </row>
    <row r="15" spans="1:52" x14ac:dyDescent="0.25">
      <c r="A15">
        <v>39.65</v>
      </c>
      <c r="B15" s="3">
        <f t="shared" si="0"/>
        <v>39.65</v>
      </c>
      <c r="C15">
        <v>-112.39</v>
      </c>
      <c r="D15">
        <v>2507</v>
      </c>
      <c r="E15">
        <v>6017</v>
      </c>
      <c r="F15">
        <v>-67.400000000000006</v>
      </c>
      <c r="G15">
        <v>631.4</v>
      </c>
      <c r="H15">
        <v>-22.3</v>
      </c>
      <c r="I15">
        <v>25.1</v>
      </c>
      <c r="J15" s="4">
        <f t="shared" si="1"/>
        <v>-24.98050959710212</v>
      </c>
      <c r="K15" s="5">
        <f t="shared" si="2"/>
        <v>0.89269596015715091</v>
      </c>
      <c r="L15">
        <v>31.37</v>
      </c>
      <c r="M15">
        <v>30.06</v>
      </c>
      <c r="N15">
        <v>30.2</v>
      </c>
      <c r="O15">
        <v>30.4</v>
      </c>
      <c r="P15">
        <v>29.6</v>
      </c>
      <c r="Q15">
        <v>27.9</v>
      </c>
      <c r="R15">
        <v>42.3</v>
      </c>
      <c r="S15">
        <v>1.5</v>
      </c>
      <c r="T15">
        <v>0.55000000000000004</v>
      </c>
      <c r="U15">
        <v>12.59</v>
      </c>
      <c r="V15">
        <v>1122</v>
      </c>
      <c r="W15">
        <v>30.06</v>
      </c>
      <c r="X15">
        <v>31.37</v>
      </c>
      <c r="Y15">
        <v>39.65</v>
      </c>
      <c r="Z15">
        <v>55</v>
      </c>
      <c r="AA15">
        <v>-94</v>
      </c>
      <c r="AB15">
        <v>0</v>
      </c>
      <c r="AC15">
        <v>0.93500000000000005</v>
      </c>
      <c r="AD15">
        <v>47.82</v>
      </c>
      <c r="AE15">
        <v>-37.5</v>
      </c>
      <c r="AF15">
        <v>55.28</v>
      </c>
      <c r="AG15">
        <v>-93.87</v>
      </c>
      <c r="AH15">
        <v>-0.88</v>
      </c>
      <c r="AI15">
        <v>7.0000000000000007E-2</v>
      </c>
      <c r="AJ15">
        <v>54.31</v>
      </c>
      <c r="AK15">
        <v>54.3</v>
      </c>
      <c r="AL15">
        <v>72.599999999999994</v>
      </c>
      <c r="AM15">
        <v>-175.38</v>
      </c>
      <c r="AN15">
        <v>40.340000000000003</v>
      </c>
      <c r="AO15">
        <v>179.91</v>
      </c>
      <c r="AP15">
        <v>331.45</v>
      </c>
      <c r="AQ15">
        <v>-65.97</v>
      </c>
      <c r="AR15">
        <v>4.8600000000000003</v>
      </c>
      <c r="AS15">
        <v>-4.88</v>
      </c>
      <c r="AT15">
        <v>-0.45</v>
      </c>
      <c r="AU15">
        <v>-6016.3</v>
      </c>
      <c r="AX15">
        <f t="shared" si="3"/>
        <v>77.009739643761932</v>
      </c>
      <c r="AZ15">
        <f t="shared" si="4"/>
        <v>77.030692908736057</v>
      </c>
    </row>
    <row r="16" spans="1:52" x14ac:dyDescent="0.25">
      <c r="A16">
        <v>160.32</v>
      </c>
      <c r="B16" s="3">
        <f t="shared" si="0"/>
        <v>160.32</v>
      </c>
      <c r="C16">
        <v>-112.86</v>
      </c>
      <c r="D16">
        <v>627</v>
      </c>
      <c r="E16">
        <v>1505</v>
      </c>
      <c r="F16">
        <v>-67.599999999999994</v>
      </c>
      <c r="G16">
        <v>631.5</v>
      </c>
      <c r="H16">
        <v>-22.4</v>
      </c>
      <c r="I16">
        <v>25.3</v>
      </c>
      <c r="J16" s="4">
        <f t="shared" si="1"/>
        <v>-25.250161395738917</v>
      </c>
      <c r="K16" s="5">
        <f t="shared" si="2"/>
        <v>0.88712304246023965</v>
      </c>
      <c r="L16">
        <v>30.49</v>
      </c>
      <c r="M16">
        <v>29.52</v>
      </c>
      <c r="N16">
        <v>29.6</v>
      </c>
      <c r="O16">
        <v>30.5</v>
      </c>
      <c r="P16">
        <v>29.3</v>
      </c>
      <c r="Q16">
        <v>25.8</v>
      </c>
      <c r="R16">
        <v>36.5</v>
      </c>
      <c r="S16">
        <v>1.5</v>
      </c>
      <c r="T16">
        <v>0.56000000000000005</v>
      </c>
      <c r="U16">
        <v>12.58</v>
      </c>
      <c r="V16">
        <v>832</v>
      </c>
      <c r="W16">
        <v>29.52</v>
      </c>
      <c r="X16">
        <v>30.49</v>
      </c>
      <c r="Y16">
        <v>160.32</v>
      </c>
      <c r="Z16">
        <v>192.9</v>
      </c>
      <c r="AA16">
        <v>-96</v>
      </c>
      <c r="AB16">
        <v>0</v>
      </c>
      <c r="AC16">
        <v>0.375</v>
      </c>
      <c r="AD16">
        <v>169.14</v>
      </c>
      <c r="AE16">
        <v>-160.30000000000001</v>
      </c>
      <c r="AF16">
        <v>192.49</v>
      </c>
      <c r="AG16">
        <v>-96.04</v>
      </c>
      <c r="AH16">
        <v>-0.88</v>
      </c>
      <c r="AI16">
        <v>7.0000000000000007E-2</v>
      </c>
      <c r="AJ16">
        <v>51.22</v>
      </c>
      <c r="AK16">
        <v>51.2</v>
      </c>
      <c r="AL16">
        <v>66.099999999999994</v>
      </c>
      <c r="AM16">
        <v>-37.71</v>
      </c>
      <c r="AN16">
        <v>62</v>
      </c>
      <c r="AO16">
        <v>72.59</v>
      </c>
      <c r="AP16">
        <v>331.4</v>
      </c>
      <c r="AQ16">
        <v>-70.180000000000007</v>
      </c>
      <c r="AR16">
        <v>-5.61</v>
      </c>
      <c r="AS16">
        <v>-10.37</v>
      </c>
      <c r="AT16">
        <v>16.45</v>
      </c>
      <c r="AU16">
        <v>-1504</v>
      </c>
      <c r="AX16">
        <f t="shared" si="3"/>
        <v>152.35880348703188</v>
      </c>
      <c r="AZ16">
        <f t="shared" si="4"/>
        <v>152.1119352647911</v>
      </c>
    </row>
    <row r="17" spans="1:52" x14ac:dyDescent="0.25">
      <c r="A17">
        <v>59.47</v>
      </c>
      <c r="B17" s="3">
        <f t="shared" si="0"/>
        <v>59.47</v>
      </c>
      <c r="C17">
        <v>-109.35</v>
      </c>
      <c r="D17">
        <v>1877</v>
      </c>
      <c r="E17">
        <v>4504</v>
      </c>
      <c r="F17">
        <v>-77.5</v>
      </c>
      <c r="G17">
        <v>631.4</v>
      </c>
      <c r="H17">
        <v>-25.7</v>
      </c>
      <c r="I17">
        <v>28.1</v>
      </c>
      <c r="J17" s="4">
        <f t="shared" si="1"/>
        <v>-28.039523707556462</v>
      </c>
      <c r="K17" s="5">
        <f t="shared" si="2"/>
        <v>0.91656335778178799</v>
      </c>
      <c r="L17">
        <v>30.97</v>
      </c>
      <c r="M17">
        <v>30</v>
      </c>
      <c r="N17">
        <v>30</v>
      </c>
      <c r="O17">
        <v>29.5</v>
      </c>
      <c r="P17">
        <v>29</v>
      </c>
      <c r="Q17">
        <v>27</v>
      </c>
      <c r="R17">
        <v>38.799999999999997</v>
      </c>
      <c r="S17">
        <v>1.5</v>
      </c>
      <c r="T17">
        <v>0.55000000000000004</v>
      </c>
      <c r="U17">
        <v>12.57</v>
      </c>
      <c r="V17">
        <v>839</v>
      </c>
      <c r="W17">
        <v>30</v>
      </c>
      <c r="X17">
        <v>30.97</v>
      </c>
      <c r="Y17">
        <v>59.47</v>
      </c>
      <c r="Z17">
        <v>75.2</v>
      </c>
      <c r="AA17">
        <v>-73.3</v>
      </c>
      <c r="AB17">
        <v>0</v>
      </c>
      <c r="AC17">
        <v>0.84699999999999998</v>
      </c>
      <c r="AD17">
        <v>61.63</v>
      </c>
      <c r="AE17">
        <v>-59</v>
      </c>
      <c r="AF17">
        <v>75.52</v>
      </c>
      <c r="AG17">
        <v>-75.03</v>
      </c>
      <c r="AH17">
        <v>-0.88</v>
      </c>
      <c r="AI17">
        <v>7.0000000000000007E-2</v>
      </c>
      <c r="AJ17">
        <v>47.75</v>
      </c>
      <c r="AK17">
        <v>47.8</v>
      </c>
      <c r="AL17">
        <v>60.4</v>
      </c>
      <c r="AM17">
        <v>-147.16999999999999</v>
      </c>
      <c r="AN17">
        <v>70.41</v>
      </c>
      <c r="AO17">
        <v>163.15</v>
      </c>
      <c r="AP17">
        <v>331.61</v>
      </c>
      <c r="AQ17">
        <v>-78.33</v>
      </c>
      <c r="AR17">
        <v>1.4</v>
      </c>
      <c r="AS17">
        <v>-2.08</v>
      </c>
      <c r="AT17">
        <v>0.08</v>
      </c>
      <c r="AU17">
        <v>-4502.3999999999996</v>
      </c>
      <c r="AX17">
        <f t="shared" si="3"/>
        <v>74.256077192375301</v>
      </c>
      <c r="AZ17">
        <f t="shared" si="4"/>
        <v>75.275398703693355</v>
      </c>
    </row>
    <row r="18" spans="1:52" x14ac:dyDescent="0.25">
      <c r="A18">
        <v>179.95</v>
      </c>
      <c r="B18" s="3">
        <f t="shared" si="0"/>
        <v>179.95</v>
      </c>
      <c r="C18">
        <v>-113.44</v>
      </c>
      <c r="D18">
        <v>627</v>
      </c>
      <c r="E18">
        <v>1504</v>
      </c>
      <c r="F18">
        <v>-75.5</v>
      </c>
      <c r="G18">
        <v>632</v>
      </c>
      <c r="H18">
        <v>-25</v>
      </c>
      <c r="I18">
        <v>28.4</v>
      </c>
      <c r="J18" s="4">
        <f t="shared" si="1"/>
        <v>-28.339972748415917</v>
      </c>
      <c r="K18" s="5">
        <f t="shared" si="2"/>
        <v>0.88214622582505453</v>
      </c>
      <c r="L18">
        <v>30.5</v>
      </c>
      <c r="M18">
        <v>29.52</v>
      </c>
      <c r="N18">
        <v>29.6</v>
      </c>
      <c r="O18">
        <v>30.9</v>
      </c>
      <c r="P18">
        <v>29.5</v>
      </c>
      <c r="Q18">
        <v>25.8</v>
      </c>
      <c r="R18">
        <v>36.5</v>
      </c>
      <c r="S18">
        <v>1.5</v>
      </c>
      <c r="T18">
        <v>0.56000000000000005</v>
      </c>
      <c r="U18">
        <v>12.58</v>
      </c>
      <c r="V18">
        <v>842</v>
      </c>
      <c r="W18">
        <v>29.52</v>
      </c>
      <c r="X18">
        <v>30.5</v>
      </c>
      <c r="Y18">
        <v>179.95</v>
      </c>
      <c r="Z18">
        <v>215.8</v>
      </c>
      <c r="AA18">
        <v>-107.8</v>
      </c>
      <c r="AB18">
        <v>0</v>
      </c>
      <c r="AC18">
        <v>0.38600000000000001</v>
      </c>
      <c r="AD18">
        <v>195.64</v>
      </c>
      <c r="AE18">
        <v>-179.9</v>
      </c>
      <c r="AF18">
        <v>214.47</v>
      </c>
      <c r="AG18">
        <v>-108.68</v>
      </c>
      <c r="AH18">
        <v>-0.88</v>
      </c>
      <c r="AI18">
        <v>7.0000000000000007E-2</v>
      </c>
      <c r="AJ18">
        <v>52.87</v>
      </c>
      <c r="AK18">
        <v>52.9</v>
      </c>
      <c r="AL18">
        <v>69.400000000000006</v>
      </c>
      <c r="AM18">
        <v>-35.520000000000003</v>
      </c>
      <c r="AN18">
        <v>65.91</v>
      </c>
      <c r="AO18">
        <v>74.91</v>
      </c>
      <c r="AP18">
        <v>331.34</v>
      </c>
      <c r="AQ18">
        <v>-78.37</v>
      </c>
      <c r="AR18">
        <v>15.95</v>
      </c>
      <c r="AS18">
        <v>-17.059999999999999</v>
      </c>
      <c r="AT18">
        <v>2.37</v>
      </c>
      <c r="AU18">
        <v>-1503.9</v>
      </c>
      <c r="AX18">
        <f t="shared" si="3"/>
        <v>170.57326871464943</v>
      </c>
      <c r="AZ18">
        <f t="shared" si="4"/>
        <v>170.0128278983677</v>
      </c>
    </row>
    <row r="19" spans="1:52" x14ac:dyDescent="0.25">
      <c r="A19">
        <v>200.76</v>
      </c>
      <c r="B19" s="3">
        <f t="shared" si="0"/>
        <v>200.76</v>
      </c>
      <c r="C19">
        <v>-114.12</v>
      </c>
      <c r="D19">
        <v>627</v>
      </c>
      <c r="E19">
        <v>1505</v>
      </c>
      <c r="F19">
        <v>-83.8</v>
      </c>
      <c r="G19">
        <v>632.1</v>
      </c>
      <c r="H19">
        <v>-27.8</v>
      </c>
      <c r="I19">
        <v>31.7</v>
      </c>
      <c r="J19" s="4">
        <f t="shared" si="1"/>
        <v>-31.61940120888563</v>
      </c>
      <c r="K19" s="5">
        <f t="shared" si="2"/>
        <v>0.87920703546364731</v>
      </c>
      <c r="L19">
        <v>30.53</v>
      </c>
      <c r="M19">
        <v>29.55</v>
      </c>
      <c r="N19">
        <v>29.7</v>
      </c>
      <c r="O19">
        <v>31.3</v>
      </c>
      <c r="P19">
        <v>29.6</v>
      </c>
      <c r="Q19">
        <v>25.9</v>
      </c>
      <c r="R19">
        <v>36.6</v>
      </c>
      <c r="S19">
        <v>1.5</v>
      </c>
      <c r="T19">
        <v>0.56000000000000005</v>
      </c>
      <c r="U19">
        <v>12.57</v>
      </c>
      <c r="V19">
        <v>850</v>
      </c>
      <c r="W19">
        <v>29.55</v>
      </c>
      <c r="X19">
        <v>30.53</v>
      </c>
      <c r="Y19">
        <v>200.76</v>
      </c>
      <c r="Z19">
        <v>240.5</v>
      </c>
      <c r="AA19">
        <v>-121</v>
      </c>
      <c r="AB19">
        <v>0</v>
      </c>
      <c r="AC19">
        <v>0.39900000000000002</v>
      </c>
      <c r="AD19">
        <v>227.16</v>
      </c>
      <c r="AE19">
        <v>-201.61</v>
      </c>
      <c r="AF19">
        <v>240.27</v>
      </c>
      <c r="AG19">
        <v>-121.72</v>
      </c>
      <c r="AH19">
        <v>-0.88</v>
      </c>
      <c r="AI19">
        <v>7.0000000000000007E-2</v>
      </c>
      <c r="AJ19">
        <v>54.78</v>
      </c>
      <c r="AK19">
        <v>54.8</v>
      </c>
      <c r="AL19">
        <v>73.599999999999994</v>
      </c>
      <c r="AM19">
        <v>-33.26</v>
      </c>
      <c r="AN19">
        <v>69.61</v>
      </c>
      <c r="AO19">
        <v>77.17</v>
      </c>
      <c r="AP19">
        <v>331.47</v>
      </c>
      <c r="AQ19">
        <v>-87.04</v>
      </c>
      <c r="AR19">
        <v>0.51</v>
      </c>
      <c r="AS19">
        <v>0.75</v>
      </c>
      <c r="AT19">
        <v>-0.18</v>
      </c>
      <c r="AU19">
        <v>-1504</v>
      </c>
      <c r="AX19">
        <f t="shared" si="3"/>
        <v>190.36970609842314</v>
      </c>
      <c r="AZ19">
        <f t="shared" si="4"/>
        <v>190.45397252354701</v>
      </c>
    </row>
    <row r="20" spans="1:52" x14ac:dyDescent="0.25">
      <c r="A20">
        <v>40.67</v>
      </c>
      <c r="B20" s="3">
        <f t="shared" si="0"/>
        <v>40.67</v>
      </c>
      <c r="C20">
        <v>-114.12</v>
      </c>
      <c r="D20">
        <v>3128</v>
      </c>
      <c r="E20">
        <v>7507</v>
      </c>
      <c r="F20">
        <v>-85</v>
      </c>
      <c r="G20">
        <v>631.4</v>
      </c>
      <c r="H20">
        <v>-28.1</v>
      </c>
      <c r="I20">
        <v>32</v>
      </c>
      <c r="J20" s="4">
        <f t="shared" si="1"/>
        <v>-31.967697020018523</v>
      </c>
      <c r="K20" s="5">
        <f t="shared" si="2"/>
        <v>0.87901233493308806</v>
      </c>
      <c r="L20">
        <v>32.03</v>
      </c>
      <c r="M20">
        <v>30.34</v>
      </c>
      <c r="N20">
        <v>30.4</v>
      </c>
      <c r="O20">
        <v>30.1</v>
      </c>
      <c r="P20">
        <v>29.1</v>
      </c>
      <c r="Q20">
        <v>29</v>
      </c>
      <c r="R20">
        <v>46.4</v>
      </c>
      <c r="S20">
        <v>1.5</v>
      </c>
      <c r="T20">
        <v>0.55000000000000004</v>
      </c>
      <c r="U20">
        <v>12.59</v>
      </c>
      <c r="V20">
        <v>1455</v>
      </c>
      <c r="W20">
        <v>30.34</v>
      </c>
      <c r="X20">
        <v>32.03</v>
      </c>
      <c r="Y20">
        <v>40.67</v>
      </c>
      <c r="Z20">
        <v>63.3</v>
      </c>
      <c r="AA20">
        <v>-133.9</v>
      </c>
      <c r="AB20">
        <v>-2E-3</v>
      </c>
      <c r="AC20">
        <v>0.92900000000000005</v>
      </c>
      <c r="AD20">
        <v>59.02</v>
      </c>
      <c r="AE20">
        <v>-37.5</v>
      </c>
      <c r="AF20">
        <v>61.69</v>
      </c>
      <c r="AG20">
        <v>-135.96</v>
      </c>
      <c r="AH20">
        <v>-0.88</v>
      </c>
      <c r="AI20">
        <v>7.0000000000000007E-2</v>
      </c>
      <c r="AJ20">
        <v>63.32</v>
      </c>
      <c r="AK20">
        <v>63.3</v>
      </c>
      <c r="AL20">
        <v>90.9</v>
      </c>
      <c r="AM20">
        <v>-174.72</v>
      </c>
      <c r="AN20">
        <v>41.91</v>
      </c>
      <c r="AO20">
        <v>179.63</v>
      </c>
      <c r="AP20">
        <v>331.9</v>
      </c>
      <c r="AQ20">
        <v>-82.02</v>
      </c>
      <c r="AR20">
        <v>-1.32</v>
      </c>
      <c r="AS20">
        <v>-3.77</v>
      </c>
      <c r="AT20">
        <v>3.59</v>
      </c>
      <c r="AU20">
        <v>-7506</v>
      </c>
      <c r="AX20">
        <f t="shared" si="3"/>
        <v>104.7284584055356</v>
      </c>
      <c r="AZ20">
        <f t="shared" si="4"/>
        <v>105.57172372373201</v>
      </c>
    </row>
    <row r="21" spans="1:52" x14ac:dyDescent="0.25">
      <c r="A21">
        <v>101.81</v>
      </c>
      <c r="B21" s="3">
        <f t="shared" si="0"/>
        <v>101.81</v>
      </c>
      <c r="C21">
        <v>-108.98</v>
      </c>
      <c r="D21">
        <v>1257</v>
      </c>
      <c r="E21">
        <v>3010</v>
      </c>
      <c r="F21">
        <v>-89</v>
      </c>
      <c r="G21">
        <v>631.4</v>
      </c>
      <c r="H21">
        <v>-29.5</v>
      </c>
      <c r="I21">
        <v>32.200000000000003</v>
      </c>
      <c r="J21" s="4">
        <f t="shared" si="1"/>
        <v>-32.111426873595605</v>
      </c>
      <c r="K21" s="5">
        <f t="shared" si="2"/>
        <v>0.91867608736680229</v>
      </c>
      <c r="L21">
        <v>30.84</v>
      </c>
      <c r="M21">
        <v>29.97</v>
      </c>
      <c r="N21">
        <v>30.1</v>
      </c>
      <c r="O21">
        <v>29.8</v>
      </c>
      <c r="P21">
        <v>28.9</v>
      </c>
      <c r="Q21">
        <v>26.2</v>
      </c>
      <c r="R21">
        <v>37</v>
      </c>
      <c r="S21">
        <v>1.5</v>
      </c>
      <c r="T21">
        <v>0.56000000000000005</v>
      </c>
      <c r="U21">
        <v>12.59</v>
      </c>
      <c r="V21">
        <v>748</v>
      </c>
      <c r="W21">
        <v>29.97</v>
      </c>
      <c r="X21">
        <v>30.84</v>
      </c>
      <c r="Y21">
        <v>101.81</v>
      </c>
      <c r="Z21">
        <v>126</v>
      </c>
      <c r="AA21">
        <v>-64.400000000000006</v>
      </c>
      <c r="AB21">
        <v>0</v>
      </c>
      <c r="AC21">
        <v>0.71399999999999997</v>
      </c>
      <c r="AD21">
        <v>100.56</v>
      </c>
      <c r="AE21">
        <v>-102.1</v>
      </c>
      <c r="AF21">
        <v>126.17</v>
      </c>
      <c r="AG21">
        <v>-65.239999999999995</v>
      </c>
      <c r="AH21">
        <v>-0.88</v>
      </c>
      <c r="AI21">
        <v>7.0000000000000007E-2</v>
      </c>
      <c r="AJ21">
        <v>46.74</v>
      </c>
      <c r="AK21">
        <v>46.7</v>
      </c>
      <c r="AL21">
        <v>59.2</v>
      </c>
      <c r="AM21">
        <v>-101.17</v>
      </c>
      <c r="AN21">
        <v>93.32</v>
      </c>
      <c r="AO21">
        <v>137.63999999999999</v>
      </c>
      <c r="AP21">
        <v>331.6</v>
      </c>
      <c r="AQ21">
        <v>-91.65</v>
      </c>
      <c r="AR21">
        <v>-4.1500000000000004</v>
      </c>
      <c r="AS21">
        <v>-3.04</v>
      </c>
      <c r="AT21">
        <v>6.84</v>
      </c>
      <c r="AU21">
        <v>-3011.9</v>
      </c>
      <c r="AX21">
        <f t="shared" si="3"/>
        <v>100.05838295715157</v>
      </c>
      <c r="AZ21">
        <f t="shared" si="4"/>
        <v>100.43686200793012</v>
      </c>
    </row>
    <row r="22" spans="1:52" x14ac:dyDescent="0.25">
      <c r="A22">
        <v>220.29</v>
      </c>
      <c r="B22" s="3">
        <f t="shared" si="0"/>
        <v>220.29</v>
      </c>
      <c r="C22">
        <v>-114.28</v>
      </c>
      <c r="D22">
        <v>627</v>
      </c>
      <c r="E22">
        <v>1504</v>
      </c>
      <c r="F22">
        <v>-91.4</v>
      </c>
      <c r="G22">
        <v>631.4</v>
      </c>
      <c r="H22">
        <v>-30.4</v>
      </c>
      <c r="I22">
        <v>34.700000000000003</v>
      </c>
      <c r="J22" s="4">
        <f t="shared" si="1"/>
        <v>-34.66074407010305</v>
      </c>
      <c r="K22" s="5">
        <f t="shared" si="2"/>
        <v>0.8770729196844278</v>
      </c>
      <c r="L22">
        <v>30.6</v>
      </c>
      <c r="M22">
        <v>29.59</v>
      </c>
      <c r="N22">
        <v>29.7</v>
      </c>
      <c r="O22">
        <v>31.7</v>
      </c>
      <c r="P22">
        <v>29.6</v>
      </c>
      <c r="Q22">
        <v>25.9</v>
      </c>
      <c r="R22">
        <v>36.6</v>
      </c>
      <c r="S22">
        <v>1.5</v>
      </c>
      <c r="T22">
        <v>0.56000000000000005</v>
      </c>
      <c r="U22">
        <v>12.58</v>
      </c>
      <c r="V22">
        <v>869</v>
      </c>
      <c r="W22">
        <v>29.59</v>
      </c>
      <c r="X22">
        <v>30.6</v>
      </c>
      <c r="Y22">
        <v>220.29</v>
      </c>
      <c r="Z22">
        <v>264.2</v>
      </c>
      <c r="AA22">
        <v>-133.6</v>
      </c>
      <c r="AB22">
        <v>0</v>
      </c>
      <c r="AC22">
        <v>0.41</v>
      </c>
      <c r="AD22">
        <v>258.04000000000002</v>
      </c>
      <c r="AE22">
        <v>-222.11</v>
      </c>
      <c r="AF22">
        <v>265.02</v>
      </c>
      <c r="AG22">
        <v>-133.61000000000001</v>
      </c>
      <c r="AH22">
        <v>-0.88</v>
      </c>
      <c r="AI22">
        <v>7.0000000000000007E-2</v>
      </c>
      <c r="AJ22">
        <v>57.2</v>
      </c>
      <c r="AK22">
        <v>57.2</v>
      </c>
      <c r="AL22">
        <v>78.5</v>
      </c>
      <c r="AM22">
        <v>-31.06</v>
      </c>
      <c r="AN22">
        <v>72.83</v>
      </c>
      <c r="AO22">
        <v>79.209999999999994</v>
      </c>
      <c r="AP22">
        <v>331.71</v>
      </c>
      <c r="AQ22">
        <v>-95.09</v>
      </c>
      <c r="AR22">
        <v>-30.24</v>
      </c>
      <c r="AS22">
        <v>26.16</v>
      </c>
      <c r="AT22">
        <v>4.0199999999999996</v>
      </c>
      <c r="AU22">
        <v>-1502.5</v>
      </c>
      <c r="AX22">
        <f t="shared" si="3"/>
        <v>209.34493067662277</v>
      </c>
      <c r="AZ22">
        <f t="shared" si="4"/>
        <v>209.86571003858631</v>
      </c>
    </row>
    <row r="23" spans="1:52" x14ac:dyDescent="0.25">
      <c r="A23">
        <v>59.92</v>
      </c>
      <c r="B23" s="3">
        <f t="shared" si="0"/>
        <v>59.92</v>
      </c>
      <c r="C23">
        <v>-109.85</v>
      </c>
      <c r="D23">
        <v>2507</v>
      </c>
      <c r="E23">
        <v>6017</v>
      </c>
      <c r="F23">
        <v>-103.2</v>
      </c>
      <c r="G23">
        <v>631.4</v>
      </c>
      <c r="H23">
        <v>-34.4</v>
      </c>
      <c r="I23">
        <v>37.700000000000003</v>
      </c>
      <c r="J23" s="4">
        <f t="shared" si="1"/>
        <v>-37.752380688111785</v>
      </c>
      <c r="K23" s="5">
        <f t="shared" si="2"/>
        <v>0.91120081364385452</v>
      </c>
      <c r="L23">
        <v>31.4</v>
      </c>
      <c r="M23">
        <v>30.08</v>
      </c>
      <c r="N23">
        <v>30.2</v>
      </c>
      <c r="O23">
        <v>30.4</v>
      </c>
      <c r="P23">
        <v>29.6</v>
      </c>
      <c r="Q23">
        <v>28</v>
      </c>
      <c r="R23">
        <v>42.4</v>
      </c>
      <c r="S23">
        <v>1.5</v>
      </c>
      <c r="T23">
        <v>0.55000000000000004</v>
      </c>
      <c r="U23">
        <v>12.59</v>
      </c>
      <c r="V23">
        <v>1135</v>
      </c>
      <c r="W23">
        <v>30.08</v>
      </c>
      <c r="X23">
        <v>31.4</v>
      </c>
      <c r="Y23">
        <v>59.92</v>
      </c>
      <c r="Z23">
        <v>79.099999999999994</v>
      </c>
      <c r="AA23">
        <v>-124.4</v>
      </c>
      <c r="AB23">
        <v>0</v>
      </c>
      <c r="AC23">
        <v>0.89200000000000002</v>
      </c>
      <c r="AD23">
        <v>74.510000000000005</v>
      </c>
      <c r="AE23">
        <v>-56.2</v>
      </c>
      <c r="AF23">
        <v>78.180000000000007</v>
      </c>
      <c r="AG23">
        <v>-125.15</v>
      </c>
      <c r="AH23">
        <v>-0.88</v>
      </c>
      <c r="AI23">
        <v>7.0000000000000007E-2</v>
      </c>
      <c r="AJ23">
        <v>54.11</v>
      </c>
      <c r="AK23">
        <v>54.1</v>
      </c>
      <c r="AL23">
        <v>73.3</v>
      </c>
      <c r="AM23">
        <v>-156.29</v>
      </c>
      <c r="AN23">
        <v>72.400000000000006</v>
      </c>
      <c r="AO23">
        <v>172.22</v>
      </c>
      <c r="AP23">
        <v>332.4</v>
      </c>
      <c r="AQ23">
        <v>-103.41</v>
      </c>
      <c r="AR23">
        <v>-7.35</v>
      </c>
      <c r="AS23">
        <v>-1.44</v>
      </c>
      <c r="AT23">
        <v>7.5</v>
      </c>
      <c r="AU23">
        <v>-6016.5</v>
      </c>
      <c r="AX23">
        <f t="shared" si="3"/>
        <v>104.24051515605628</v>
      </c>
      <c r="AZ23">
        <f t="shared" si="4"/>
        <v>104.3423090122123</v>
      </c>
    </row>
    <row r="24" spans="1:52" x14ac:dyDescent="0.25">
      <c r="A24">
        <v>79.97</v>
      </c>
      <c r="B24" s="3">
        <f t="shared" si="0"/>
        <v>79.97</v>
      </c>
      <c r="C24">
        <v>-108.7</v>
      </c>
      <c r="D24">
        <v>1876</v>
      </c>
      <c r="E24">
        <v>4503</v>
      </c>
      <c r="F24">
        <v>-104.6</v>
      </c>
      <c r="G24">
        <v>631.4</v>
      </c>
      <c r="H24">
        <v>-34.799999999999997</v>
      </c>
      <c r="I24">
        <v>37.799999999999997</v>
      </c>
      <c r="J24" s="4">
        <f t="shared" si="1"/>
        <v>-37.704235885415272</v>
      </c>
      <c r="K24" s="5">
        <f t="shared" si="2"/>
        <v>0.92297321992570358</v>
      </c>
      <c r="L24">
        <v>31</v>
      </c>
      <c r="M24">
        <v>29.99</v>
      </c>
      <c r="N24">
        <v>30</v>
      </c>
      <c r="O24">
        <v>29.9</v>
      </c>
      <c r="P24">
        <v>29.2</v>
      </c>
      <c r="Q24">
        <v>27</v>
      </c>
      <c r="R24">
        <v>38.9</v>
      </c>
      <c r="S24">
        <v>1.5</v>
      </c>
      <c r="T24">
        <v>0.55000000000000004</v>
      </c>
      <c r="U24">
        <v>12.58</v>
      </c>
      <c r="V24">
        <v>871</v>
      </c>
      <c r="W24">
        <v>29.99</v>
      </c>
      <c r="X24">
        <v>31</v>
      </c>
      <c r="Y24">
        <v>79.97</v>
      </c>
      <c r="Z24">
        <v>97.1</v>
      </c>
      <c r="AA24">
        <v>-102.9</v>
      </c>
      <c r="AB24">
        <v>0</v>
      </c>
      <c r="AC24">
        <v>0.82799999999999996</v>
      </c>
      <c r="AD24">
        <v>86.69</v>
      </c>
      <c r="AE24">
        <v>-79.7</v>
      </c>
      <c r="AF24">
        <v>96.28</v>
      </c>
      <c r="AG24">
        <v>-104.79</v>
      </c>
      <c r="AH24">
        <v>-0.88</v>
      </c>
      <c r="AI24">
        <v>7.0000000000000007E-2</v>
      </c>
      <c r="AJ24">
        <v>48.68</v>
      </c>
      <c r="AK24">
        <v>48.7</v>
      </c>
      <c r="AL24">
        <v>62.6</v>
      </c>
      <c r="AM24">
        <v>-132.1</v>
      </c>
      <c r="AN24">
        <v>89.53</v>
      </c>
      <c r="AO24">
        <v>159.56</v>
      </c>
      <c r="AP24">
        <v>332.17</v>
      </c>
      <c r="AQ24">
        <v>-106.35</v>
      </c>
      <c r="AR24">
        <v>5.16</v>
      </c>
      <c r="AS24">
        <v>-3.41</v>
      </c>
      <c r="AT24">
        <v>-2.4300000000000002</v>
      </c>
      <c r="AU24">
        <v>-4502.3</v>
      </c>
      <c r="AX24">
        <f t="shared" si="3"/>
        <v>100.04204116270319</v>
      </c>
      <c r="AZ24">
        <f t="shared" si="4"/>
        <v>100.62500310559001</v>
      </c>
    </row>
    <row r="25" spans="1:52" x14ac:dyDescent="0.25">
      <c r="A25">
        <v>242.94</v>
      </c>
      <c r="B25" s="3">
        <f t="shared" si="0"/>
        <v>242.94</v>
      </c>
      <c r="C25">
        <v>-115.37</v>
      </c>
      <c r="D25">
        <v>627</v>
      </c>
      <c r="E25">
        <v>1505</v>
      </c>
      <c r="F25">
        <v>-100.1</v>
      </c>
      <c r="G25">
        <v>631.4</v>
      </c>
      <c r="H25">
        <v>-33.200000000000003</v>
      </c>
      <c r="I25">
        <v>38.299999999999997</v>
      </c>
      <c r="J25" s="4">
        <f t="shared" si="1"/>
        <v>-38.244880000274158</v>
      </c>
      <c r="K25" s="5">
        <f t="shared" si="2"/>
        <v>0.86809005544695161</v>
      </c>
      <c r="L25">
        <v>30.68</v>
      </c>
      <c r="M25">
        <v>29.64</v>
      </c>
      <c r="N25">
        <v>29.8</v>
      </c>
      <c r="O25">
        <v>32</v>
      </c>
      <c r="P25">
        <v>29.7</v>
      </c>
      <c r="Q25">
        <v>25.9</v>
      </c>
      <c r="R25">
        <v>36.6</v>
      </c>
      <c r="S25">
        <v>1.5</v>
      </c>
      <c r="T25">
        <v>0.56000000000000005</v>
      </c>
      <c r="U25">
        <v>12.59</v>
      </c>
      <c r="V25">
        <v>895</v>
      </c>
      <c r="W25">
        <v>29.64</v>
      </c>
      <c r="X25">
        <v>30.68</v>
      </c>
      <c r="Y25">
        <v>242.94</v>
      </c>
      <c r="Z25">
        <v>292.60000000000002</v>
      </c>
      <c r="AA25">
        <v>-148.30000000000001</v>
      </c>
      <c r="AB25">
        <v>0</v>
      </c>
      <c r="AC25">
        <v>0.42</v>
      </c>
      <c r="AD25">
        <v>296.08</v>
      </c>
      <c r="AE25">
        <v>-246.61</v>
      </c>
      <c r="AF25">
        <v>293.32</v>
      </c>
      <c r="AG25">
        <v>-147.37</v>
      </c>
      <c r="AH25">
        <v>-0.88</v>
      </c>
      <c r="AI25">
        <v>7.0000000000000007E-2</v>
      </c>
      <c r="AJ25">
        <v>59.82</v>
      </c>
      <c r="AK25">
        <v>59.8</v>
      </c>
      <c r="AL25">
        <v>83.4</v>
      </c>
      <c r="AM25">
        <v>-28.21</v>
      </c>
      <c r="AN25">
        <v>76.33</v>
      </c>
      <c r="AO25">
        <v>81.400000000000006</v>
      </c>
      <c r="AP25">
        <v>331.75</v>
      </c>
      <c r="AQ25">
        <v>-104.13</v>
      </c>
      <c r="AR25">
        <v>-7.09</v>
      </c>
      <c r="AS25">
        <v>13.25</v>
      </c>
      <c r="AT25">
        <v>-5.16</v>
      </c>
      <c r="AU25">
        <v>-1503.3</v>
      </c>
      <c r="AX25">
        <f t="shared" si="3"/>
        <v>231.95651532129895</v>
      </c>
      <c r="AZ25">
        <f t="shared" si="4"/>
        <v>232.114776888504</v>
      </c>
    </row>
    <row r="26" spans="1:52" x14ac:dyDescent="0.25">
      <c r="A26">
        <v>121.19</v>
      </c>
      <c r="B26" s="3">
        <f t="shared" si="0"/>
        <v>121.19</v>
      </c>
      <c r="C26">
        <v>-108.72</v>
      </c>
      <c r="D26">
        <v>1257</v>
      </c>
      <c r="E26">
        <v>3013</v>
      </c>
      <c r="F26">
        <v>-106.1</v>
      </c>
      <c r="G26">
        <v>631.4</v>
      </c>
      <c r="H26">
        <v>-35.299999999999997</v>
      </c>
      <c r="I26">
        <v>38.299999999999997</v>
      </c>
      <c r="J26" s="4">
        <f t="shared" si="1"/>
        <v>-38.240482398877667</v>
      </c>
      <c r="K26" s="5">
        <f t="shared" si="2"/>
        <v>0.92310550980486661</v>
      </c>
      <c r="L26">
        <v>30.85</v>
      </c>
      <c r="M26">
        <v>29.96</v>
      </c>
      <c r="N26">
        <v>30</v>
      </c>
      <c r="O26">
        <v>30</v>
      </c>
      <c r="P26">
        <v>29</v>
      </c>
      <c r="Q26">
        <v>26.3</v>
      </c>
      <c r="R26">
        <v>37.1</v>
      </c>
      <c r="S26">
        <v>1.5</v>
      </c>
      <c r="T26">
        <v>0.55000000000000004</v>
      </c>
      <c r="U26">
        <v>12.59</v>
      </c>
      <c r="V26">
        <v>765</v>
      </c>
      <c r="W26">
        <v>29.96</v>
      </c>
      <c r="X26">
        <v>30.85</v>
      </c>
      <c r="Y26">
        <v>121.19</v>
      </c>
      <c r="Z26">
        <v>146.6</v>
      </c>
      <c r="AA26">
        <v>-80.5</v>
      </c>
      <c r="AB26">
        <v>0</v>
      </c>
      <c r="AC26">
        <v>0.73199999999999998</v>
      </c>
      <c r="AD26">
        <v>122.92</v>
      </c>
      <c r="AE26">
        <v>-120</v>
      </c>
      <c r="AF26">
        <v>147.13</v>
      </c>
      <c r="AG26">
        <v>-83.09</v>
      </c>
      <c r="AH26">
        <v>-0.88</v>
      </c>
      <c r="AI26">
        <v>7.0000000000000007E-2</v>
      </c>
      <c r="AJ26">
        <v>47.44</v>
      </c>
      <c r="AK26">
        <v>47.4</v>
      </c>
      <c r="AL26">
        <v>60.6</v>
      </c>
      <c r="AM26">
        <v>-96.62</v>
      </c>
      <c r="AN26">
        <v>103.18</v>
      </c>
      <c r="AO26">
        <v>141.36000000000001</v>
      </c>
      <c r="AP26">
        <v>332.02</v>
      </c>
      <c r="AQ26">
        <v>-109.43</v>
      </c>
      <c r="AR26">
        <v>7.31</v>
      </c>
      <c r="AS26">
        <v>-10.050000000000001</v>
      </c>
      <c r="AT26">
        <v>1.36</v>
      </c>
      <c r="AU26">
        <v>-3013.2</v>
      </c>
      <c r="AX26">
        <f t="shared" si="3"/>
        <v>118.26201841673428</v>
      </c>
      <c r="AZ26">
        <f t="shared" si="4"/>
        <v>119.48051096308551</v>
      </c>
    </row>
    <row r="27" spans="1:52" x14ac:dyDescent="0.25">
      <c r="A27">
        <v>140.35</v>
      </c>
      <c r="B27" s="3">
        <f t="shared" si="0"/>
        <v>140.35</v>
      </c>
      <c r="C27">
        <v>-108.8</v>
      </c>
      <c r="D27">
        <v>1257</v>
      </c>
      <c r="E27">
        <v>3016</v>
      </c>
      <c r="F27">
        <v>-122.9</v>
      </c>
      <c r="G27">
        <v>631.4</v>
      </c>
      <c r="H27">
        <v>-40.799999999999997</v>
      </c>
      <c r="I27">
        <v>44.4</v>
      </c>
      <c r="J27" s="4">
        <f t="shared" si="1"/>
        <v>-44.32447209170325</v>
      </c>
      <c r="K27" s="5">
        <f t="shared" si="2"/>
        <v>0.92048473618791349</v>
      </c>
      <c r="L27">
        <v>30.87</v>
      </c>
      <c r="M27">
        <v>29.95</v>
      </c>
      <c r="N27">
        <v>30</v>
      </c>
      <c r="O27">
        <v>30.3</v>
      </c>
      <c r="P27">
        <v>29.1</v>
      </c>
      <c r="Q27">
        <v>26.3</v>
      </c>
      <c r="R27">
        <v>37.1</v>
      </c>
      <c r="S27">
        <v>1.5</v>
      </c>
      <c r="T27">
        <v>0.56000000000000005</v>
      </c>
      <c r="U27">
        <v>12.58</v>
      </c>
      <c r="V27">
        <v>785</v>
      </c>
      <c r="W27">
        <v>29.95</v>
      </c>
      <c r="X27">
        <v>30.87</v>
      </c>
      <c r="Y27">
        <v>140.35</v>
      </c>
      <c r="Z27">
        <v>167.9</v>
      </c>
      <c r="AA27">
        <v>-92.7</v>
      </c>
      <c r="AB27">
        <v>0</v>
      </c>
      <c r="AC27">
        <v>0.75900000000000001</v>
      </c>
      <c r="AD27">
        <v>146.49</v>
      </c>
      <c r="AE27">
        <v>-138.80000000000001</v>
      </c>
      <c r="AF27">
        <v>168.34</v>
      </c>
      <c r="AG27">
        <v>-93</v>
      </c>
      <c r="AH27">
        <v>-0.88</v>
      </c>
      <c r="AI27">
        <v>7.0000000000000007E-2</v>
      </c>
      <c r="AJ27">
        <v>48.85</v>
      </c>
      <c r="AK27">
        <v>48.8</v>
      </c>
      <c r="AL27">
        <v>63.3</v>
      </c>
      <c r="AM27">
        <v>-93.18</v>
      </c>
      <c r="AN27">
        <v>112.88</v>
      </c>
      <c r="AO27">
        <v>146.38</v>
      </c>
      <c r="AP27">
        <v>331.74</v>
      </c>
      <c r="AQ27">
        <v>-126.82</v>
      </c>
      <c r="AR27">
        <v>-18.47</v>
      </c>
      <c r="AS27">
        <v>18.87</v>
      </c>
      <c r="AT27">
        <v>-0.97</v>
      </c>
      <c r="AU27">
        <v>-3015.8</v>
      </c>
      <c r="AX27">
        <f t="shared" si="3"/>
        <v>135.61655503661785</v>
      </c>
      <c r="AZ27">
        <f t="shared" si="4"/>
        <v>135.99146223200924</v>
      </c>
    </row>
    <row r="28" spans="1:52" x14ac:dyDescent="0.25">
      <c r="A28">
        <v>100.64</v>
      </c>
      <c r="B28" s="3">
        <f t="shared" si="0"/>
        <v>100.64</v>
      </c>
      <c r="C28">
        <v>-108.64</v>
      </c>
      <c r="D28">
        <v>1877</v>
      </c>
      <c r="E28">
        <v>4503</v>
      </c>
      <c r="F28">
        <v>-131.6</v>
      </c>
      <c r="G28">
        <v>631.4</v>
      </c>
      <c r="H28">
        <v>-43.8</v>
      </c>
      <c r="I28">
        <v>47.6</v>
      </c>
      <c r="J28" s="4">
        <f t="shared" si="1"/>
        <v>-47.453937988210669</v>
      </c>
      <c r="K28" s="5">
        <f t="shared" si="2"/>
        <v>0.92300032108782104</v>
      </c>
      <c r="L28">
        <v>31.04</v>
      </c>
      <c r="M28">
        <v>29.99</v>
      </c>
      <c r="N28">
        <v>30</v>
      </c>
      <c r="O28">
        <v>30.3</v>
      </c>
      <c r="P28">
        <v>29.4</v>
      </c>
      <c r="Q28">
        <v>27.1</v>
      </c>
      <c r="R28">
        <v>39.1</v>
      </c>
      <c r="S28">
        <v>1.5</v>
      </c>
      <c r="T28">
        <v>0.55000000000000004</v>
      </c>
      <c r="U28">
        <v>12.58</v>
      </c>
      <c r="V28">
        <v>896</v>
      </c>
      <c r="W28">
        <v>29.99</v>
      </c>
      <c r="X28">
        <v>31.04</v>
      </c>
      <c r="Y28">
        <v>100.64</v>
      </c>
      <c r="Z28">
        <v>118.5</v>
      </c>
      <c r="AA28">
        <v>-132.6</v>
      </c>
      <c r="AB28">
        <v>0</v>
      </c>
      <c r="AC28">
        <v>0.81799999999999995</v>
      </c>
      <c r="AD28">
        <v>114.59</v>
      </c>
      <c r="AE28">
        <v>-98.3</v>
      </c>
      <c r="AF28">
        <v>119.42</v>
      </c>
      <c r="AG28">
        <v>-131.52000000000001</v>
      </c>
      <c r="AH28">
        <v>-0.88</v>
      </c>
      <c r="AI28">
        <v>7.0000000000000007E-2</v>
      </c>
      <c r="AJ28">
        <v>49.81</v>
      </c>
      <c r="AK28">
        <v>49.8</v>
      </c>
      <c r="AL28">
        <v>65.2</v>
      </c>
      <c r="AM28">
        <v>-117.33</v>
      </c>
      <c r="AN28">
        <v>105.67</v>
      </c>
      <c r="AO28">
        <v>157.88999999999999</v>
      </c>
      <c r="AP28">
        <v>332.29</v>
      </c>
      <c r="AQ28">
        <v>-134.5</v>
      </c>
      <c r="AR28">
        <v>2.69</v>
      </c>
      <c r="AS28">
        <v>-5.26</v>
      </c>
      <c r="AT28">
        <v>2.6</v>
      </c>
      <c r="AU28">
        <v>-4502.7</v>
      </c>
      <c r="AX28">
        <f t="shared" si="3"/>
        <v>125.74778328066064</v>
      </c>
      <c r="AZ28">
        <f t="shared" si="4"/>
        <v>125.61577687535909</v>
      </c>
    </row>
    <row r="29" spans="1:52" x14ac:dyDescent="0.25">
      <c r="A29">
        <v>60.59</v>
      </c>
      <c r="B29" s="3">
        <f t="shared" si="0"/>
        <v>60.59</v>
      </c>
      <c r="C29">
        <v>-111.88</v>
      </c>
      <c r="D29">
        <v>3128</v>
      </c>
      <c r="E29">
        <v>7508</v>
      </c>
      <c r="F29">
        <v>-128.69999999999999</v>
      </c>
      <c r="G29">
        <v>631.4</v>
      </c>
      <c r="H29">
        <v>-42.7</v>
      </c>
      <c r="I29">
        <v>47.8</v>
      </c>
      <c r="J29" s="4">
        <f t="shared" si="1"/>
        <v>-47.626613534020137</v>
      </c>
      <c r="K29" s="5">
        <f t="shared" si="2"/>
        <v>0.89655755115779945</v>
      </c>
      <c r="L29">
        <v>32.07</v>
      </c>
      <c r="M29">
        <v>30.34</v>
      </c>
      <c r="N29">
        <v>30.3</v>
      </c>
      <c r="O29">
        <v>30.2</v>
      </c>
      <c r="P29">
        <v>29.2</v>
      </c>
      <c r="Q29">
        <v>29.1</v>
      </c>
      <c r="R29">
        <v>46.6</v>
      </c>
      <c r="S29">
        <v>1.5</v>
      </c>
      <c r="T29">
        <v>0.55000000000000004</v>
      </c>
      <c r="U29">
        <v>12.59</v>
      </c>
      <c r="V29">
        <v>1487</v>
      </c>
      <c r="W29">
        <v>30.34</v>
      </c>
      <c r="X29">
        <v>32.07</v>
      </c>
      <c r="Y29">
        <v>60.59</v>
      </c>
      <c r="Z29">
        <v>87.5</v>
      </c>
      <c r="AA29">
        <v>-164</v>
      </c>
      <c r="AB29">
        <v>0</v>
      </c>
      <c r="AC29">
        <v>0.88800000000000001</v>
      </c>
      <c r="AD29">
        <v>91.71</v>
      </c>
      <c r="AE29">
        <v>-56.2</v>
      </c>
      <c r="AF29">
        <v>87.77</v>
      </c>
      <c r="AG29">
        <v>-161.44</v>
      </c>
      <c r="AH29">
        <v>-0.88</v>
      </c>
      <c r="AI29">
        <v>7.0000000000000007E-2</v>
      </c>
      <c r="AJ29">
        <v>63.93</v>
      </c>
      <c r="AK29">
        <v>63.9</v>
      </c>
      <c r="AL29">
        <v>92.2</v>
      </c>
      <c r="AM29">
        <v>-151.71</v>
      </c>
      <c r="AN29">
        <v>80.430000000000007</v>
      </c>
      <c r="AO29">
        <v>171.71</v>
      </c>
      <c r="AP29">
        <v>332.67</v>
      </c>
      <c r="AQ29">
        <v>-128.16</v>
      </c>
      <c r="AR29">
        <v>-10.62</v>
      </c>
      <c r="AS29">
        <v>6.22</v>
      </c>
      <c r="AT29">
        <v>2.83</v>
      </c>
      <c r="AU29">
        <v>-7506.2</v>
      </c>
      <c r="AX29">
        <f t="shared" si="3"/>
        <v>131.43867391296976</v>
      </c>
      <c r="AZ29">
        <f t="shared" si="4"/>
        <v>129.93545801666301</v>
      </c>
    </row>
    <row r="30" spans="1:52" x14ac:dyDescent="0.25">
      <c r="A30">
        <v>79.94</v>
      </c>
      <c r="B30" s="3">
        <f t="shared" si="0"/>
        <v>79.94</v>
      </c>
      <c r="C30">
        <v>-109.77</v>
      </c>
      <c r="D30">
        <v>2507</v>
      </c>
      <c r="E30">
        <v>6017</v>
      </c>
      <c r="F30">
        <v>-138.4</v>
      </c>
      <c r="G30">
        <v>631.4</v>
      </c>
      <c r="H30">
        <v>-46</v>
      </c>
      <c r="I30">
        <v>50.5</v>
      </c>
      <c r="J30" s="4">
        <f t="shared" si="1"/>
        <v>-50.368421138961281</v>
      </c>
      <c r="K30" s="5">
        <f t="shared" si="2"/>
        <v>0.91327063584325474</v>
      </c>
      <c r="L30">
        <v>31.46</v>
      </c>
      <c r="M30">
        <v>30.11</v>
      </c>
      <c r="N30">
        <v>30.2</v>
      </c>
      <c r="O30">
        <v>30.8</v>
      </c>
      <c r="P30">
        <v>29.6</v>
      </c>
      <c r="Q30">
        <v>28</v>
      </c>
      <c r="R30">
        <v>42.6</v>
      </c>
      <c r="S30">
        <v>1.5</v>
      </c>
      <c r="T30">
        <v>0.55000000000000004</v>
      </c>
      <c r="U30">
        <v>12.59</v>
      </c>
      <c r="V30">
        <v>1163</v>
      </c>
      <c r="W30">
        <v>30.11</v>
      </c>
      <c r="X30">
        <v>31.46</v>
      </c>
      <c r="Y30">
        <v>79.94</v>
      </c>
      <c r="Z30">
        <v>101.6</v>
      </c>
      <c r="AA30">
        <v>-151.4</v>
      </c>
      <c r="AB30">
        <v>0</v>
      </c>
      <c r="AC30">
        <v>0.88800000000000001</v>
      </c>
      <c r="AD30">
        <v>103.57</v>
      </c>
      <c r="AE30">
        <v>-75.8</v>
      </c>
      <c r="AF30">
        <v>103.25</v>
      </c>
      <c r="AG30">
        <v>-152.34</v>
      </c>
      <c r="AH30">
        <v>-0.88</v>
      </c>
      <c r="AI30">
        <v>7.0000000000000007E-2</v>
      </c>
      <c r="AJ30">
        <v>55.11</v>
      </c>
      <c r="AK30">
        <v>55.1</v>
      </c>
      <c r="AL30">
        <v>75.7</v>
      </c>
      <c r="AM30">
        <v>-139.66999999999999</v>
      </c>
      <c r="AN30">
        <v>99.67</v>
      </c>
      <c r="AO30">
        <v>171.6</v>
      </c>
      <c r="AP30">
        <v>332.59</v>
      </c>
      <c r="AQ30">
        <v>-140.44</v>
      </c>
      <c r="AR30">
        <v>-1.47</v>
      </c>
      <c r="AS30">
        <v>-4.83</v>
      </c>
      <c r="AT30">
        <v>2.78</v>
      </c>
      <c r="AU30">
        <v>-6016.8</v>
      </c>
      <c r="AX30">
        <f t="shared" si="3"/>
        <v>128.92734388018701</v>
      </c>
      <c r="AZ30">
        <f t="shared" si="4"/>
        <v>130.13077672095869</v>
      </c>
    </row>
    <row r="31" spans="1:52" x14ac:dyDescent="0.25">
      <c r="A31">
        <v>162.41</v>
      </c>
      <c r="B31" s="3">
        <f t="shared" si="0"/>
        <v>162.41</v>
      </c>
      <c r="C31">
        <v>-108.8</v>
      </c>
      <c r="D31">
        <v>1257</v>
      </c>
      <c r="E31">
        <v>3014</v>
      </c>
      <c r="F31">
        <v>-141.9</v>
      </c>
      <c r="G31">
        <v>631.4</v>
      </c>
      <c r="H31">
        <v>-47.1</v>
      </c>
      <c r="I31">
        <v>51.3</v>
      </c>
      <c r="J31" s="4">
        <f t="shared" si="1"/>
        <v>-51.245405001071525</v>
      </c>
      <c r="K31" s="5">
        <f t="shared" si="2"/>
        <v>0.91910679599498057</v>
      </c>
      <c r="L31">
        <v>30.87</v>
      </c>
      <c r="M31">
        <v>29.92</v>
      </c>
      <c r="N31">
        <v>30</v>
      </c>
      <c r="O31">
        <v>30.5</v>
      </c>
      <c r="P31">
        <v>29.1</v>
      </c>
      <c r="Q31">
        <v>26.3</v>
      </c>
      <c r="R31">
        <v>37.200000000000003</v>
      </c>
      <c r="S31">
        <v>1.5</v>
      </c>
      <c r="T31">
        <v>0.55000000000000004</v>
      </c>
      <c r="U31">
        <v>12.59</v>
      </c>
      <c r="V31">
        <v>819</v>
      </c>
      <c r="W31">
        <v>29.92</v>
      </c>
      <c r="X31">
        <v>30.87</v>
      </c>
      <c r="Y31">
        <v>162.41</v>
      </c>
      <c r="Z31">
        <v>192.8</v>
      </c>
      <c r="AA31">
        <v>-106.5</v>
      </c>
      <c r="AB31">
        <v>0</v>
      </c>
      <c r="AC31">
        <v>0.78600000000000003</v>
      </c>
      <c r="AD31">
        <v>174.53</v>
      </c>
      <c r="AE31">
        <v>-160.30000000000001</v>
      </c>
      <c r="AF31">
        <v>192.5</v>
      </c>
      <c r="AG31">
        <v>-105.86</v>
      </c>
      <c r="AH31">
        <v>-0.88</v>
      </c>
      <c r="AI31">
        <v>7.0000000000000007E-2</v>
      </c>
      <c r="AJ31">
        <v>50.19</v>
      </c>
      <c r="AK31">
        <v>50.2</v>
      </c>
      <c r="AL31">
        <v>66.2</v>
      </c>
      <c r="AM31">
        <v>-89.13</v>
      </c>
      <c r="AN31">
        <v>122.73</v>
      </c>
      <c r="AO31">
        <v>151.68</v>
      </c>
      <c r="AP31">
        <v>332.24</v>
      </c>
      <c r="AQ31">
        <v>-147.15</v>
      </c>
      <c r="AR31">
        <v>-2.23</v>
      </c>
      <c r="AS31">
        <v>0.8</v>
      </c>
      <c r="AT31">
        <v>1.29</v>
      </c>
      <c r="AU31">
        <v>-3013.1</v>
      </c>
      <c r="AX31">
        <f t="shared" si="3"/>
        <v>155.74673351309812</v>
      </c>
      <c r="AZ31">
        <f t="shared" si="4"/>
        <v>155.34250802661839</v>
      </c>
    </row>
    <row r="32" spans="1:52" x14ac:dyDescent="0.25">
      <c r="A32">
        <v>120.1</v>
      </c>
      <c r="B32" s="3">
        <f t="shared" si="0"/>
        <v>120.1</v>
      </c>
      <c r="C32">
        <v>-108.25</v>
      </c>
      <c r="D32">
        <v>1877</v>
      </c>
      <c r="E32">
        <v>4504</v>
      </c>
      <c r="F32">
        <v>-156.9</v>
      </c>
      <c r="G32">
        <v>631.4</v>
      </c>
      <c r="H32">
        <v>-52.4</v>
      </c>
      <c r="I32">
        <v>56.7</v>
      </c>
      <c r="J32" s="4">
        <f t="shared" si="1"/>
        <v>-56.628491445153792</v>
      </c>
      <c r="K32" s="5">
        <f t="shared" si="2"/>
        <v>0.92532925851911141</v>
      </c>
      <c r="L32">
        <v>31.08</v>
      </c>
      <c r="M32">
        <v>30</v>
      </c>
      <c r="N32">
        <v>30.1</v>
      </c>
      <c r="O32">
        <v>30.6</v>
      </c>
      <c r="P32">
        <v>29.5</v>
      </c>
      <c r="Q32">
        <v>27.1</v>
      </c>
      <c r="R32">
        <v>39.1</v>
      </c>
      <c r="S32">
        <v>1.5</v>
      </c>
      <c r="T32">
        <v>0.55000000000000004</v>
      </c>
      <c r="U32">
        <v>12.58</v>
      </c>
      <c r="V32">
        <v>929</v>
      </c>
      <c r="W32">
        <v>30</v>
      </c>
      <c r="X32">
        <v>31.08</v>
      </c>
      <c r="Y32">
        <v>120.1</v>
      </c>
      <c r="Z32">
        <v>138.5</v>
      </c>
      <c r="AA32">
        <v>-152.69999999999999</v>
      </c>
      <c r="AB32">
        <v>0</v>
      </c>
      <c r="AC32">
        <v>0.84299999999999997</v>
      </c>
      <c r="AD32">
        <v>140.81</v>
      </c>
      <c r="AE32">
        <v>-115.3</v>
      </c>
      <c r="AF32">
        <v>139</v>
      </c>
      <c r="AG32">
        <v>-152.15</v>
      </c>
      <c r="AH32">
        <v>-0.88</v>
      </c>
      <c r="AI32">
        <v>7.0000000000000007E-2</v>
      </c>
      <c r="AJ32">
        <v>50.84</v>
      </c>
      <c r="AK32">
        <v>50.8</v>
      </c>
      <c r="AL32">
        <v>67.900000000000006</v>
      </c>
      <c r="AM32">
        <v>-108.79</v>
      </c>
      <c r="AN32">
        <v>121.82</v>
      </c>
      <c r="AO32">
        <v>163.33000000000001</v>
      </c>
      <c r="AP32">
        <v>333.02</v>
      </c>
      <c r="AQ32">
        <v>-161.19999999999999</v>
      </c>
      <c r="AR32">
        <v>1.88</v>
      </c>
      <c r="AS32">
        <v>-2.2000000000000002</v>
      </c>
      <c r="AT32">
        <v>-0.32</v>
      </c>
      <c r="AU32">
        <v>-4502.6000000000004</v>
      </c>
      <c r="AX32">
        <f t="shared" si="3"/>
        <v>145.77300847550617</v>
      </c>
      <c r="AZ32">
        <f t="shared" si="4"/>
        <v>145.72340666481827</v>
      </c>
    </row>
    <row r="33" spans="1:52" x14ac:dyDescent="0.25">
      <c r="A33">
        <v>181.34</v>
      </c>
      <c r="B33" s="3">
        <f t="shared" si="0"/>
        <v>181.34</v>
      </c>
      <c r="C33">
        <v>-108.93</v>
      </c>
      <c r="D33">
        <v>1257</v>
      </c>
      <c r="E33">
        <v>3018</v>
      </c>
      <c r="F33">
        <v>-158.30000000000001</v>
      </c>
      <c r="G33">
        <v>631.4</v>
      </c>
      <c r="H33">
        <v>-52.7</v>
      </c>
      <c r="I33">
        <v>57.4</v>
      </c>
      <c r="J33" s="4">
        <f t="shared" si="1"/>
        <v>-57.277277242570371</v>
      </c>
      <c r="K33" s="5">
        <f t="shared" si="2"/>
        <v>0.92008563495109041</v>
      </c>
      <c r="L33">
        <v>30.89</v>
      </c>
      <c r="M33">
        <v>29.89</v>
      </c>
      <c r="N33">
        <v>29.9</v>
      </c>
      <c r="O33">
        <v>30.8</v>
      </c>
      <c r="P33">
        <v>29.2</v>
      </c>
      <c r="Q33">
        <v>26.4</v>
      </c>
      <c r="R33">
        <v>37.200000000000003</v>
      </c>
      <c r="S33">
        <v>1.5</v>
      </c>
      <c r="T33">
        <v>0.55000000000000004</v>
      </c>
      <c r="U33">
        <v>12.58</v>
      </c>
      <c r="V33">
        <v>857</v>
      </c>
      <c r="W33">
        <v>29.89</v>
      </c>
      <c r="X33">
        <v>30.89</v>
      </c>
      <c r="Y33">
        <v>181.34</v>
      </c>
      <c r="Z33">
        <v>214.7</v>
      </c>
      <c r="AA33">
        <v>-118.7</v>
      </c>
      <c r="AB33">
        <v>0</v>
      </c>
      <c r="AC33">
        <v>0.80900000000000005</v>
      </c>
      <c r="AD33">
        <v>200.99</v>
      </c>
      <c r="AE33">
        <v>-179.11</v>
      </c>
      <c r="AF33">
        <v>214.98</v>
      </c>
      <c r="AG33">
        <v>-117.99</v>
      </c>
      <c r="AH33">
        <v>-0.88</v>
      </c>
      <c r="AI33">
        <v>7.0000000000000007E-2</v>
      </c>
      <c r="AJ33">
        <v>51.97</v>
      </c>
      <c r="AK33">
        <v>52</v>
      </c>
      <c r="AL33">
        <v>69.3</v>
      </c>
      <c r="AM33">
        <v>-85.77</v>
      </c>
      <c r="AN33">
        <v>130.72999999999999</v>
      </c>
      <c r="AO33">
        <v>156.37</v>
      </c>
      <c r="AP33">
        <v>332.88</v>
      </c>
      <c r="AQ33">
        <v>-164.6</v>
      </c>
      <c r="AR33">
        <v>-27.55</v>
      </c>
      <c r="AS33">
        <v>13.71</v>
      </c>
      <c r="AT33">
        <v>13.35</v>
      </c>
      <c r="AU33">
        <v>-3016.2</v>
      </c>
      <c r="AX33">
        <f t="shared" si="3"/>
        <v>173.4730238394431</v>
      </c>
      <c r="AZ33">
        <f t="shared" si="4"/>
        <v>173.40421058901654</v>
      </c>
    </row>
    <row r="34" spans="1:52" x14ac:dyDescent="0.25">
      <c r="A34">
        <v>99.91</v>
      </c>
      <c r="B34" s="3">
        <f t="shared" si="0"/>
        <v>99.91</v>
      </c>
      <c r="C34">
        <v>-109.47</v>
      </c>
      <c r="D34">
        <v>2507</v>
      </c>
      <c r="E34">
        <v>6017</v>
      </c>
      <c r="F34">
        <v>-172.7</v>
      </c>
      <c r="G34">
        <v>631.4</v>
      </c>
      <c r="H34">
        <v>-57.7</v>
      </c>
      <c r="I34">
        <v>63.2</v>
      </c>
      <c r="J34" s="4">
        <f t="shared" si="1"/>
        <v>-62.946890236068931</v>
      </c>
      <c r="K34" s="5">
        <f t="shared" si="2"/>
        <v>0.91664575936330484</v>
      </c>
      <c r="L34">
        <v>31.57</v>
      </c>
      <c r="M34">
        <v>30.13</v>
      </c>
      <c r="N34">
        <v>30.2</v>
      </c>
      <c r="O34">
        <v>31.1</v>
      </c>
      <c r="P34">
        <v>29.6</v>
      </c>
      <c r="Q34">
        <v>28.1</v>
      </c>
      <c r="R34">
        <v>42.8</v>
      </c>
      <c r="S34">
        <v>1.5</v>
      </c>
      <c r="T34">
        <v>0.55000000000000004</v>
      </c>
      <c r="U34">
        <v>12.57</v>
      </c>
      <c r="V34">
        <v>1240</v>
      </c>
      <c r="W34">
        <v>30.13</v>
      </c>
      <c r="X34">
        <v>31.57</v>
      </c>
      <c r="Y34">
        <v>99.91</v>
      </c>
      <c r="Z34">
        <v>124</v>
      </c>
      <c r="AA34">
        <v>-185.5</v>
      </c>
      <c r="AB34">
        <v>0</v>
      </c>
      <c r="AC34">
        <v>0.872</v>
      </c>
      <c r="AD34">
        <v>136.46</v>
      </c>
      <c r="AE34">
        <v>-94.6</v>
      </c>
      <c r="AF34">
        <v>125.09</v>
      </c>
      <c r="AG34">
        <v>-183.56</v>
      </c>
      <c r="AH34">
        <v>-0.88</v>
      </c>
      <c r="AI34">
        <v>7.0000000000000007E-2</v>
      </c>
      <c r="AJ34">
        <v>57.68</v>
      </c>
      <c r="AK34">
        <v>57.7</v>
      </c>
      <c r="AL34">
        <v>81.3</v>
      </c>
      <c r="AM34">
        <v>-117.87</v>
      </c>
      <c r="AN34">
        <v>121.26</v>
      </c>
      <c r="AO34">
        <v>169.13</v>
      </c>
      <c r="AP34">
        <v>334.2</v>
      </c>
      <c r="AQ34">
        <v>-177.21</v>
      </c>
      <c r="AR34">
        <v>7.76</v>
      </c>
      <c r="AS34">
        <v>-9.01</v>
      </c>
      <c r="AT34">
        <v>0.51</v>
      </c>
      <c r="AU34">
        <v>-6016.4</v>
      </c>
      <c r="AX34">
        <f t="shared" si="3"/>
        <v>157.7755526055922</v>
      </c>
      <c r="AZ34">
        <f t="shared" si="4"/>
        <v>157.06970061090712</v>
      </c>
    </row>
    <row r="35" spans="1:52" x14ac:dyDescent="0.25">
      <c r="A35">
        <v>200.56</v>
      </c>
      <c r="B35" s="3">
        <f t="shared" si="0"/>
        <v>200.56</v>
      </c>
      <c r="C35">
        <v>-108.97</v>
      </c>
      <c r="D35">
        <v>1257</v>
      </c>
      <c r="E35">
        <v>3014</v>
      </c>
      <c r="F35">
        <v>-174.4</v>
      </c>
      <c r="G35">
        <v>631.4</v>
      </c>
      <c r="H35">
        <v>-58.1</v>
      </c>
      <c r="I35">
        <v>63.4</v>
      </c>
      <c r="J35" s="4">
        <f t="shared" si="1"/>
        <v>-63.299718318203396</v>
      </c>
      <c r="K35" s="5">
        <f t="shared" si="2"/>
        <v>0.91785558520079402</v>
      </c>
      <c r="L35">
        <v>30.92</v>
      </c>
      <c r="M35">
        <v>29.87</v>
      </c>
      <c r="N35">
        <v>29.9</v>
      </c>
      <c r="O35">
        <v>31.1</v>
      </c>
      <c r="P35">
        <v>29.2</v>
      </c>
      <c r="Q35">
        <v>26.4</v>
      </c>
      <c r="R35">
        <v>37.299999999999997</v>
      </c>
      <c r="S35">
        <v>1.5</v>
      </c>
      <c r="T35">
        <v>0.55000000000000004</v>
      </c>
      <c r="U35">
        <v>12.59</v>
      </c>
      <c r="V35">
        <v>899</v>
      </c>
      <c r="W35">
        <v>29.87</v>
      </c>
      <c r="X35">
        <v>30.92</v>
      </c>
      <c r="Y35">
        <v>200.56</v>
      </c>
      <c r="Z35">
        <v>237.2</v>
      </c>
      <c r="AA35">
        <v>-131.6</v>
      </c>
      <c r="AB35">
        <v>0</v>
      </c>
      <c r="AC35">
        <v>0.82799999999999996</v>
      </c>
      <c r="AD35">
        <v>228.81</v>
      </c>
      <c r="AE35">
        <v>-198.8</v>
      </c>
      <c r="AF35">
        <v>236.49</v>
      </c>
      <c r="AG35">
        <v>-131.84</v>
      </c>
      <c r="AH35">
        <v>-0.88</v>
      </c>
      <c r="AI35">
        <v>7.0000000000000007E-2</v>
      </c>
      <c r="AJ35">
        <v>54.14</v>
      </c>
      <c r="AK35">
        <v>54.1</v>
      </c>
      <c r="AL35">
        <v>73.400000000000006</v>
      </c>
      <c r="AM35">
        <v>-81.430000000000007</v>
      </c>
      <c r="AN35">
        <v>138.27000000000001</v>
      </c>
      <c r="AO35">
        <v>160.47999999999999</v>
      </c>
      <c r="AP35">
        <v>333.2</v>
      </c>
      <c r="AQ35">
        <v>-181.82</v>
      </c>
      <c r="AR35">
        <v>-3.75</v>
      </c>
      <c r="AS35">
        <v>11.75</v>
      </c>
      <c r="AT35">
        <v>-7.88</v>
      </c>
      <c r="AU35">
        <v>-3013.9</v>
      </c>
      <c r="AX35">
        <f t="shared" si="3"/>
        <v>191.8103229755896</v>
      </c>
      <c r="AZ35">
        <f t="shared" si="4"/>
        <v>191.4540489255842</v>
      </c>
    </row>
    <row r="36" spans="1:52" x14ac:dyDescent="0.25">
      <c r="A36">
        <v>141.16999999999999</v>
      </c>
      <c r="B36" s="3">
        <f t="shared" si="0"/>
        <v>141.16999999999999</v>
      </c>
      <c r="C36">
        <v>-108.67</v>
      </c>
      <c r="D36">
        <v>1876</v>
      </c>
      <c r="E36">
        <v>4503</v>
      </c>
      <c r="F36">
        <v>-183.6</v>
      </c>
      <c r="G36">
        <v>631.4</v>
      </c>
      <c r="H36">
        <v>-61.4</v>
      </c>
      <c r="I36">
        <v>66.7</v>
      </c>
      <c r="J36" s="4">
        <f t="shared" si="1"/>
        <v>-66.569145099581377</v>
      </c>
      <c r="K36" s="5">
        <f t="shared" si="2"/>
        <v>0.9223492341406998</v>
      </c>
      <c r="L36">
        <v>31.15</v>
      </c>
      <c r="M36">
        <v>30.01</v>
      </c>
      <c r="N36">
        <v>30.1</v>
      </c>
      <c r="O36">
        <v>31</v>
      </c>
      <c r="P36">
        <v>29.7</v>
      </c>
      <c r="Q36">
        <v>27.1</v>
      </c>
      <c r="R36">
        <v>39.299999999999997</v>
      </c>
      <c r="S36">
        <v>1.5</v>
      </c>
      <c r="T36">
        <v>0.55000000000000004</v>
      </c>
      <c r="U36">
        <v>12.58</v>
      </c>
      <c r="V36">
        <v>987</v>
      </c>
      <c r="W36">
        <v>30.01</v>
      </c>
      <c r="X36">
        <v>31.15</v>
      </c>
      <c r="Y36">
        <v>141.16999999999999</v>
      </c>
      <c r="Z36">
        <v>159.80000000000001</v>
      </c>
      <c r="AA36">
        <v>-188</v>
      </c>
      <c r="AB36">
        <v>0</v>
      </c>
      <c r="AC36">
        <v>0.83299999999999996</v>
      </c>
      <c r="AD36">
        <v>178.06</v>
      </c>
      <c r="AE36">
        <v>-136.80000000000001</v>
      </c>
      <c r="AF36">
        <v>160.15</v>
      </c>
      <c r="AG36">
        <v>-187.82</v>
      </c>
      <c r="AH36">
        <v>-0.88</v>
      </c>
      <c r="AI36">
        <v>7.0000000000000007E-2</v>
      </c>
      <c r="AJ36">
        <v>53.09</v>
      </c>
      <c r="AK36">
        <v>53.1</v>
      </c>
      <c r="AL36">
        <v>72.8</v>
      </c>
      <c r="AM36">
        <v>-90.4</v>
      </c>
      <c r="AN36">
        <v>133.69999999999999</v>
      </c>
      <c r="AO36">
        <v>161.41</v>
      </c>
      <c r="AP36">
        <v>333.82</v>
      </c>
      <c r="AQ36">
        <v>-189.64</v>
      </c>
      <c r="AR36">
        <v>-3.36</v>
      </c>
      <c r="AS36">
        <v>4.59</v>
      </c>
      <c r="AT36">
        <v>-0.84</v>
      </c>
      <c r="AU36">
        <v>-4503</v>
      </c>
      <c r="AX36">
        <f t="shared" si="3"/>
        <v>174.4706852167435</v>
      </c>
      <c r="AZ36">
        <f t="shared" si="4"/>
        <v>174.53420137611997</v>
      </c>
    </row>
    <row r="37" spans="1:52" x14ac:dyDescent="0.25">
      <c r="A37">
        <v>220.64</v>
      </c>
      <c r="B37" s="3">
        <f t="shared" si="0"/>
        <v>220.64</v>
      </c>
      <c r="C37">
        <v>-108.84</v>
      </c>
      <c r="D37">
        <v>1257</v>
      </c>
      <c r="E37">
        <v>3017</v>
      </c>
      <c r="F37">
        <v>-191.5</v>
      </c>
      <c r="G37">
        <v>631.4</v>
      </c>
      <c r="H37">
        <v>-64.2</v>
      </c>
      <c r="I37">
        <v>69.8</v>
      </c>
      <c r="J37" s="4">
        <f t="shared" si="1"/>
        <v>-69.697338860503621</v>
      </c>
      <c r="K37" s="5">
        <f t="shared" si="2"/>
        <v>0.92112555586223577</v>
      </c>
      <c r="L37">
        <v>30.96</v>
      </c>
      <c r="M37">
        <v>29.86</v>
      </c>
      <c r="N37">
        <v>29.9</v>
      </c>
      <c r="O37">
        <v>31.4</v>
      </c>
      <c r="P37">
        <v>29.2</v>
      </c>
      <c r="Q37">
        <v>26.4</v>
      </c>
      <c r="R37">
        <v>37.4</v>
      </c>
      <c r="S37">
        <v>1.5</v>
      </c>
      <c r="T37">
        <v>0.55000000000000004</v>
      </c>
      <c r="U37">
        <v>12.57</v>
      </c>
      <c r="V37">
        <v>951</v>
      </c>
      <c r="W37">
        <v>29.86</v>
      </c>
      <c r="X37">
        <v>30.96</v>
      </c>
      <c r="Y37">
        <v>220.64</v>
      </c>
      <c r="Z37">
        <v>261</v>
      </c>
      <c r="AA37">
        <v>-146.19999999999999</v>
      </c>
      <c r="AB37">
        <v>0</v>
      </c>
      <c r="AC37">
        <v>0.85</v>
      </c>
      <c r="AD37">
        <v>262.27</v>
      </c>
      <c r="AE37">
        <v>-219.4</v>
      </c>
      <c r="AF37">
        <v>261.60000000000002</v>
      </c>
      <c r="AG37">
        <v>-144.93</v>
      </c>
      <c r="AH37">
        <v>-0.88</v>
      </c>
      <c r="AI37">
        <v>7.0000000000000007E-2</v>
      </c>
      <c r="AJ37">
        <v>57.13</v>
      </c>
      <c r="AK37">
        <v>57.1</v>
      </c>
      <c r="AL37">
        <v>78.7</v>
      </c>
      <c r="AM37">
        <v>-77.53</v>
      </c>
      <c r="AN37">
        <v>145.65</v>
      </c>
      <c r="AO37">
        <v>165.02</v>
      </c>
      <c r="AP37">
        <v>334.93</v>
      </c>
      <c r="AQ37">
        <v>-200.53</v>
      </c>
      <c r="AR37">
        <v>-57.85</v>
      </c>
      <c r="AS37">
        <v>15.07</v>
      </c>
      <c r="AT37">
        <v>40.86</v>
      </c>
      <c r="AU37">
        <v>-3016.5</v>
      </c>
      <c r="AX37">
        <f t="shared" si="3"/>
        <v>211.53656894258256</v>
      </c>
      <c r="AZ37">
        <f t="shared" si="4"/>
        <v>211.47016917286464</v>
      </c>
    </row>
    <row r="38" spans="1:52" x14ac:dyDescent="0.25">
      <c r="A38">
        <v>224.87</v>
      </c>
      <c r="B38" s="3">
        <f t="shared" si="0"/>
        <v>224.87</v>
      </c>
      <c r="C38">
        <v>-109.82</v>
      </c>
      <c r="D38">
        <v>1257</v>
      </c>
      <c r="E38">
        <v>3029</v>
      </c>
      <c r="F38">
        <v>-194.8</v>
      </c>
      <c r="G38">
        <v>631.4</v>
      </c>
      <c r="H38">
        <v>-65.099999999999994</v>
      </c>
      <c r="I38">
        <v>71.5</v>
      </c>
      <c r="J38" s="4">
        <f t="shared" si="1"/>
        <v>-70.95112230861254</v>
      </c>
      <c r="K38" s="5">
        <f t="shared" si="2"/>
        <v>0.91753305489429449</v>
      </c>
      <c r="L38">
        <v>31.03</v>
      </c>
      <c r="M38">
        <v>29.86</v>
      </c>
      <c r="N38">
        <v>29.9</v>
      </c>
      <c r="O38">
        <v>31.6</v>
      </c>
      <c r="P38">
        <v>29.2</v>
      </c>
      <c r="Q38">
        <v>26.5</v>
      </c>
      <c r="R38">
        <v>37.5</v>
      </c>
      <c r="S38">
        <v>1.5</v>
      </c>
      <c r="T38">
        <v>0.55000000000000004</v>
      </c>
      <c r="U38">
        <v>12.58</v>
      </c>
      <c r="V38">
        <v>1012</v>
      </c>
      <c r="W38">
        <v>29.86</v>
      </c>
      <c r="X38">
        <v>31.03</v>
      </c>
      <c r="Y38">
        <v>224.87</v>
      </c>
      <c r="Z38">
        <v>278.60000000000002</v>
      </c>
      <c r="AA38">
        <v>-159.1</v>
      </c>
      <c r="AB38">
        <v>-3.3769999999999998</v>
      </c>
      <c r="AC38">
        <v>0.94699999999999995</v>
      </c>
      <c r="AD38">
        <v>257.99</v>
      </c>
      <c r="AE38">
        <v>-237.54</v>
      </c>
      <c r="AF38">
        <v>295.55</v>
      </c>
      <c r="AG38">
        <v>-92.8</v>
      </c>
      <c r="AH38">
        <v>-0.88</v>
      </c>
      <c r="AI38">
        <v>7.0000000000000007E-2</v>
      </c>
      <c r="AJ38">
        <v>60.51</v>
      </c>
      <c r="AK38">
        <v>60.5</v>
      </c>
      <c r="AL38">
        <v>84.6</v>
      </c>
      <c r="AM38">
        <v>-93.53</v>
      </c>
      <c r="AN38">
        <v>157.76</v>
      </c>
      <c r="AO38">
        <v>183.39</v>
      </c>
      <c r="AP38">
        <v>333.34</v>
      </c>
      <c r="AQ38">
        <v>-204.78</v>
      </c>
      <c r="AR38">
        <v>-24.32</v>
      </c>
      <c r="AS38">
        <v>-12.58</v>
      </c>
      <c r="AT38">
        <v>35.700000000000003</v>
      </c>
      <c r="AU38">
        <v>-3013</v>
      </c>
      <c r="AX38">
        <f t="shared" si="3"/>
        <v>226.85983558135626</v>
      </c>
      <c r="AZ38">
        <f t="shared" si="4"/>
        <v>219.04524932077391</v>
      </c>
    </row>
    <row r="39" spans="1:52" x14ac:dyDescent="0.25">
      <c r="A39">
        <v>160.59</v>
      </c>
      <c r="B39" s="3">
        <f t="shared" si="0"/>
        <v>160.59</v>
      </c>
      <c r="C39">
        <v>-108.74</v>
      </c>
      <c r="D39">
        <v>1877</v>
      </c>
      <c r="E39">
        <v>4504</v>
      </c>
      <c r="F39">
        <v>-208.1</v>
      </c>
      <c r="G39">
        <v>631.4</v>
      </c>
      <c r="H39">
        <v>-69.7</v>
      </c>
      <c r="I39">
        <v>75.8</v>
      </c>
      <c r="J39" s="4">
        <f t="shared" si="1"/>
        <v>-75.726705472421742</v>
      </c>
      <c r="K39" s="5">
        <f t="shared" si="2"/>
        <v>0.92041505787391542</v>
      </c>
      <c r="L39">
        <v>31.27</v>
      </c>
      <c r="M39">
        <v>30.01</v>
      </c>
      <c r="N39">
        <v>30.1</v>
      </c>
      <c r="O39">
        <v>31.6</v>
      </c>
      <c r="P39">
        <v>29.9</v>
      </c>
      <c r="Q39">
        <v>27.2</v>
      </c>
      <c r="R39">
        <v>39.4</v>
      </c>
      <c r="S39">
        <v>1.5</v>
      </c>
      <c r="T39">
        <v>0.55000000000000004</v>
      </c>
      <c r="U39">
        <v>12.59</v>
      </c>
      <c r="V39">
        <v>1081</v>
      </c>
      <c r="W39">
        <v>30.01</v>
      </c>
      <c r="X39">
        <v>31.27</v>
      </c>
      <c r="Y39">
        <v>160.59</v>
      </c>
      <c r="Z39">
        <v>179.5</v>
      </c>
      <c r="AA39">
        <v>-215.6</v>
      </c>
      <c r="AB39">
        <v>0</v>
      </c>
      <c r="AC39">
        <v>0.85</v>
      </c>
      <c r="AD39">
        <v>211.5</v>
      </c>
      <c r="AE39">
        <v>-156.6</v>
      </c>
      <c r="AF39">
        <v>177.96</v>
      </c>
      <c r="AG39">
        <v>-215.7</v>
      </c>
      <c r="AH39">
        <v>-0.88</v>
      </c>
      <c r="AI39">
        <v>7.0000000000000007E-2</v>
      </c>
      <c r="AJ39">
        <v>56.92</v>
      </c>
      <c r="AK39">
        <v>56.9</v>
      </c>
      <c r="AL39">
        <v>80.099999999999994</v>
      </c>
      <c r="AM39">
        <v>-77.56</v>
      </c>
      <c r="AN39">
        <v>145.69</v>
      </c>
      <c r="AO39">
        <v>165.09</v>
      </c>
      <c r="AP39">
        <v>335.08</v>
      </c>
      <c r="AQ39">
        <v>-216.28</v>
      </c>
      <c r="AR39">
        <v>-6.71</v>
      </c>
      <c r="AS39">
        <v>2.2599999999999998</v>
      </c>
      <c r="AT39">
        <v>1.94</v>
      </c>
      <c r="AU39">
        <v>-4503</v>
      </c>
      <c r="AX39">
        <f t="shared" si="3"/>
        <v>198.37289381364582</v>
      </c>
      <c r="AZ39">
        <f t="shared" si="4"/>
        <v>197.73246015765847</v>
      </c>
    </row>
    <row r="40" spans="1:52" x14ac:dyDescent="0.25">
      <c r="A40">
        <v>120.91</v>
      </c>
      <c r="B40" s="3">
        <f t="shared" si="0"/>
        <v>120.91</v>
      </c>
      <c r="C40">
        <v>-108.59</v>
      </c>
      <c r="D40">
        <v>2507</v>
      </c>
      <c r="E40">
        <v>6016</v>
      </c>
      <c r="F40">
        <v>-209.9</v>
      </c>
      <c r="G40">
        <v>631.4</v>
      </c>
      <c r="H40">
        <v>-70.2</v>
      </c>
      <c r="I40">
        <v>76.3</v>
      </c>
      <c r="J40" s="4">
        <f t="shared" si="1"/>
        <v>-76.15485386674456</v>
      </c>
      <c r="K40" s="5">
        <f t="shared" si="2"/>
        <v>0.92180598393420421</v>
      </c>
      <c r="L40">
        <v>31.73</v>
      </c>
      <c r="M40">
        <v>30.11</v>
      </c>
      <c r="N40">
        <v>30.1</v>
      </c>
      <c r="O40">
        <v>31.4</v>
      </c>
      <c r="P40">
        <v>29.6</v>
      </c>
      <c r="Q40">
        <v>28.1</v>
      </c>
      <c r="R40">
        <v>43.1</v>
      </c>
      <c r="S40">
        <v>1.5</v>
      </c>
      <c r="T40">
        <v>0.55000000000000004</v>
      </c>
      <c r="U40">
        <v>12.56</v>
      </c>
      <c r="V40">
        <v>1394</v>
      </c>
      <c r="W40">
        <v>30.11</v>
      </c>
      <c r="X40">
        <v>31.73</v>
      </c>
      <c r="Y40">
        <v>120.91</v>
      </c>
      <c r="Z40">
        <v>136.6</v>
      </c>
      <c r="AA40">
        <v>-220.7</v>
      </c>
      <c r="AB40">
        <v>-2.7989999999999999</v>
      </c>
      <c r="AC40">
        <v>0.94799999999999995</v>
      </c>
      <c r="AD40">
        <v>166.57</v>
      </c>
      <c r="AE40">
        <v>-111.5</v>
      </c>
      <c r="AF40">
        <v>144.72999999999999</v>
      </c>
      <c r="AG40">
        <v>-202.7</v>
      </c>
      <c r="AH40">
        <v>-0.88</v>
      </c>
      <c r="AI40">
        <v>7.0000000000000007E-2</v>
      </c>
      <c r="AJ40">
        <v>63.13</v>
      </c>
      <c r="AK40">
        <v>63.1</v>
      </c>
      <c r="AL40">
        <v>91.8</v>
      </c>
      <c r="AM40">
        <v>-109.38</v>
      </c>
      <c r="AN40">
        <v>147.57</v>
      </c>
      <c r="AO40">
        <v>183.71</v>
      </c>
      <c r="AP40">
        <v>334.4</v>
      </c>
      <c r="AQ40">
        <v>-216.66</v>
      </c>
      <c r="AR40">
        <v>5.1100000000000003</v>
      </c>
      <c r="AS40">
        <v>-8.68</v>
      </c>
      <c r="AT40">
        <v>3.08</v>
      </c>
      <c r="AU40">
        <v>-6014.6</v>
      </c>
      <c r="AX40">
        <f t="shared" si="3"/>
        <v>183.53208166421473</v>
      </c>
      <c r="AZ40">
        <f t="shared" si="4"/>
        <v>176.1165280432248</v>
      </c>
    </row>
    <row r="41" spans="1:52" x14ac:dyDescent="0.25">
      <c r="A41">
        <v>162.72</v>
      </c>
      <c r="B41" s="3">
        <f t="shared" si="0"/>
        <v>162.72</v>
      </c>
      <c r="C41">
        <v>-108.73</v>
      </c>
      <c r="D41">
        <v>1876</v>
      </c>
      <c r="E41">
        <v>4503</v>
      </c>
      <c r="F41">
        <v>-210.8</v>
      </c>
      <c r="G41">
        <v>631.4</v>
      </c>
      <c r="H41">
        <v>-70.7</v>
      </c>
      <c r="I41">
        <v>76.8</v>
      </c>
      <c r="J41" s="4">
        <f t="shared" si="1"/>
        <v>-76.737929483900089</v>
      </c>
      <c r="K41" s="5">
        <f t="shared" si="2"/>
        <v>0.92131753456852306</v>
      </c>
      <c r="L41">
        <v>31.34</v>
      </c>
      <c r="M41">
        <v>30.02</v>
      </c>
      <c r="N41">
        <v>30.1</v>
      </c>
      <c r="O41">
        <v>31.8</v>
      </c>
      <c r="P41">
        <v>30</v>
      </c>
      <c r="Q41">
        <v>27.2</v>
      </c>
      <c r="R41">
        <v>39.5</v>
      </c>
      <c r="S41">
        <v>1.5</v>
      </c>
      <c r="T41">
        <v>0.55000000000000004</v>
      </c>
      <c r="U41">
        <v>12.58</v>
      </c>
      <c r="V41">
        <v>1138</v>
      </c>
      <c r="W41">
        <v>30.02</v>
      </c>
      <c r="X41">
        <v>31.34</v>
      </c>
      <c r="Y41">
        <v>162.72</v>
      </c>
      <c r="Z41">
        <v>181.8</v>
      </c>
      <c r="AA41">
        <v>-218.6</v>
      </c>
      <c r="AB41">
        <v>0</v>
      </c>
      <c r="AC41">
        <v>0.85099999999999998</v>
      </c>
      <c r="AD41">
        <v>217.18</v>
      </c>
      <c r="AE41">
        <v>-159</v>
      </c>
      <c r="AF41">
        <v>182.79</v>
      </c>
      <c r="AG41">
        <v>-218.82</v>
      </c>
      <c r="AH41">
        <v>-0.88</v>
      </c>
      <c r="AI41">
        <v>7.0000000000000007E-2</v>
      </c>
      <c r="AJ41">
        <v>59.2</v>
      </c>
      <c r="AK41">
        <v>59.2</v>
      </c>
      <c r="AL41">
        <v>84.2</v>
      </c>
      <c r="AM41">
        <v>-76.150000000000006</v>
      </c>
      <c r="AN41">
        <v>147.29</v>
      </c>
      <c r="AO41">
        <v>165.81</v>
      </c>
      <c r="AP41">
        <v>335.26</v>
      </c>
      <c r="AQ41">
        <v>-219.33</v>
      </c>
      <c r="AR41">
        <v>-6.64</v>
      </c>
      <c r="AS41">
        <v>-2.77</v>
      </c>
      <c r="AT41">
        <v>5.24</v>
      </c>
      <c r="AU41">
        <v>-4503.3999999999996</v>
      </c>
      <c r="AX41">
        <f t="shared" si="3"/>
        <v>201.04377632744567</v>
      </c>
      <c r="AZ41">
        <f t="shared" si="4"/>
        <v>201.61147846786898</v>
      </c>
    </row>
    <row r="42" spans="1:52" x14ac:dyDescent="0.25">
      <c r="A42" t="s">
        <v>46</v>
      </c>
      <c r="B42" s="3" t="s">
        <v>46</v>
      </c>
      <c r="C42" t="s">
        <v>47</v>
      </c>
      <c r="D42" t="s">
        <v>48</v>
      </c>
      <c r="E42" t="s">
        <v>48</v>
      </c>
      <c r="F42" t="s">
        <v>49</v>
      </c>
      <c r="G42" t="s">
        <v>50</v>
      </c>
      <c r="H42" t="s">
        <v>51</v>
      </c>
      <c r="I42" t="s">
        <v>51</v>
      </c>
      <c r="J42" s="3" t="s">
        <v>51</v>
      </c>
      <c r="K42" s="3" t="s">
        <v>47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53</v>
      </c>
      <c r="T42" t="s">
        <v>53</v>
      </c>
      <c r="U42" t="s">
        <v>54</v>
      </c>
      <c r="V42" t="s">
        <v>55</v>
      </c>
      <c r="W42" t="s">
        <v>56</v>
      </c>
      <c r="X42" t="s">
        <v>56</v>
      </c>
      <c r="Y42" t="s">
        <v>46</v>
      </c>
      <c r="Z42" t="s">
        <v>49</v>
      </c>
      <c r="AA42" t="s">
        <v>49</v>
      </c>
      <c r="AB42" t="s">
        <v>49</v>
      </c>
      <c r="AD42" t="s">
        <v>46</v>
      </c>
      <c r="AE42" t="s">
        <v>46</v>
      </c>
      <c r="AF42" t="s">
        <v>49</v>
      </c>
      <c r="AG42" t="s">
        <v>49</v>
      </c>
      <c r="AH42" t="s">
        <v>57</v>
      </c>
      <c r="AI42" t="s">
        <v>57</v>
      </c>
      <c r="AJ42" t="s">
        <v>56</v>
      </c>
      <c r="AK42" t="s">
        <v>56</v>
      </c>
      <c r="AL42" t="s">
        <v>56</v>
      </c>
      <c r="AM42" t="s">
        <v>50</v>
      </c>
      <c r="AN42" t="s">
        <v>50</v>
      </c>
      <c r="AO42" t="s">
        <v>50</v>
      </c>
      <c r="AP42" t="s">
        <v>50</v>
      </c>
      <c r="AQ42" t="s">
        <v>49</v>
      </c>
      <c r="AR42" t="s">
        <v>49</v>
      </c>
      <c r="AS42" t="s">
        <v>49</v>
      </c>
      <c r="AT42" t="s">
        <v>49</v>
      </c>
      <c r="AU42" t="s">
        <v>48</v>
      </c>
    </row>
    <row r="44" spans="1:52" x14ac:dyDescent="0.25">
      <c r="AX44">
        <f>MAX(AX2:AX42)</f>
        <v>231.95651532129895</v>
      </c>
      <c r="AZ44">
        <f>MAX(AZ2:AZ42)</f>
        <v>232.114776888504</v>
      </c>
    </row>
  </sheetData>
  <autoFilter ref="A1:AZ1" xr:uid="{EFE95686-A234-4260-A9E1-4DAA85336F1C}">
    <sortState ref="A2:AZ42">
      <sortCondition ref="I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1FBA-6834-4B46-BAAB-605F065A4E94}">
  <dimension ref="A1:BA57"/>
  <sheetViews>
    <sheetView workbookViewId="0">
      <selection activeCell="A17" sqref="A17:D17"/>
    </sheetView>
  </sheetViews>
  <sheetFormatPr defaultRowHeight="15" x14ac:dyDescent="0.25"/>
  <cols>
    <col min="2" max="2" width="8.85546875" style="3"/>
    <col min="4" max="4" width="14.7109375" customWidth="1"/>
    <col min="5" max="5" width="16.7109375" customWidth="1"/>
    <col min="7" max="8" width="11.7109375" customWidth="1"/>
    <col min="9" max="9" width="10.7109375" customWidth="1"/>
    <col min="11" max="12" width="8.85546875" style="3"/>
    <col min="27" max="27" width="18.28515625" customWidth="1"/>
    <col min="28" max="28" width="19.42578125" customWidth="1"/>
    <col min="41" max="41" width="12.85546875" customWidth="1"/>
  </cols>
  <sheetData>
    <row r="1" spans="1:53" x14ac:dyDescent="0.25">
      <c r="A1" t="s">
        <v>1</v>
      </c>
      <c r="B1" s="3" t="s">
        <v>59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s="3" t="s">
        <v>58</v>
      </c>
      <c r="L1" s="3" t="s">
        <v>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Y1" t="s">
        <v>60</v>
      </c>
      <c r="BA1" t="s">
        <v>61</v>
      </c>
    </row>
    <row r="2" spans="1:53" x14ac:dyDescent="0.25">
      <c r="A2" t="s">
        <v>46</v>
      </c>
      <c r="B2" s="3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I2" t="s">
        <v>51</v>
      </c>
      <c r="J2" t="s">
        <v>51</v>
      </c>
      <c r="K2" s="3" t="s">
        <v>51</v>
      </c>
      <c r="L2" s="3" t="s">
        <v>47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53</v>
      </c>
      <c r="U2" t="s">
        <v>53</v>
      </c>
      <c r="V2" t="s">
        <v>54</v>
      </c>
      <c r="W2" t="s">
        <v>55</v>
      </c>
      <c r="X2" t="s">
        <v>56</v>
      </c>
      <c r="Y2" t="s">
        <v>56</v>
      </c>
      <c r="Z2" t="s">
        <v>46</v>
      </c>
      <c r="AA2" t="s">
        <v>49</v>
      </c>
      <c r="AB2" t="s">
        <v>49</v>
      </c>
      <c r="AC2" t="s">
        <v>49</v>
      </c>
      <c r="AE2" t="s">
        <v>46</v>
      </c>
      <c r="AF2" t="s">
        <v>46</v>
      </c>
      <c r="AG2" t="s">
        <v>49</v>
      </c>
      <c r="AH2" t="s">
        <v>49</v>
      </c>
      <c r="AI2" t="s">
        <v>57</v>
      </c>
      <c r="AJ2" t="s">
        <v>57</v>
      </c>
      <c r="AK2" t="s">
        <v>56</v>
      </c>
      <c r="AL2" t="s">
        <v>56</v>
      </c>
      <c r="AM2" t="s">
        <v>56</v>
      </c>
      <c r="AN2" t="s">
        <v>50</v>
      </c>
      <c r="AO2" t="s">
        <v>50</v>
      </c>
      <c r="AP2" t="s">
        <v>50</v>
      </c>
      <c r="AQ2" t="s">
        <v>50</v>
      </c>
      <c r="AR2" t="s">
        <v>49</v>
      </c>
      <c r="AS2" t="s">
        <v>49</v>
      </c>
      <c r="AT2" t="s">
        <v>49</v>
      </c>
      <c r="AU2" t="s">
        <v>49</v>
      </c>
      <c r="AV2" t="s">
        <v>48</v>
      </c>
    </row>
    <row r="3" spans="1:53" s="6" customFormat="1" x14ac:dyDescent="0.25">
      <c r="A3" s="6">
        <v>-20.51</v>
      </c>
      <c r="B3" s="6">
        <f>(A3^2)^0.5</f>
        <v>20.51</v>
      </c>
      <c r="C3" s="6">
        <v>-89.81</v>
      </c>
      <c r="D3" s="6">
        <v>625</v>
      </c>
      <c r="E3" s="6">
        <v>1547</v>
      </c>
      <c r="F3" s="6">
        <v>11.2</v>
      </c>
      <c r="G3" s="6">
        <v>639.4</v>
      </c>
      <c r="H3" s="6">
        <f>AP3*AY3</f>
        <v>2029.9998487980238</v>
      </c>
      <c r="I3" s="6">
        <v>3.7</v>
      </c>
      <c r="J3" s="6">
        <v>-3.3</v>
      </c>
      <c r="K3" s="7">
        <f t="shared" ref="K3:K45" si="0">A3*AV3*2*PI()/60000</f>
        <v>3.2206293651675812</v>
      </c>
      <c r="L3" s="8">
        <f>IF(F3&gt;0,K3/I3,I3/K3)</f>
        <v>0.87044036896421106</v>
      </c>
      <c r="M3" s="6">
        <v>29.3</v>
      </c>
      <c r="N3" s="6">
        <v>29.5</v>
      </c>
      <c r="O3" s="6">
        <v>30</v>
      </c>
      <c r="P3" s="6">
        <v>29.5</v>
      </c>
      <c r="Q3" s="6">
        <v>28.6</v>
      </c>
      <c r="R3" s="6">
        <v>17</v>
      </c>
      <c r="S3" s="6">
        <v>17.100000000000001</v>
      </c>
      <c r="T3" s="6">
        <v>1.5</v>
      </c>
      <c r="U3" s="6">
        <v>0.55000000000000004</v>
      </c>
      <c r="V3" s="6">
        <v>12.58</v>
      </c>
      <c r="W3" s="6">
        <v>-175</v>
      </c>
      <c r="X3" s="6">
        <v>29.5</v>
      </c>
      <c r="Y3" s="6">
        <v>29.3</v>
      </c>
      <c r="Z3" s="6">
        <v>-20.51</v>
      </c>
      <c r="AA3" s="6">
        <v>-32.799999999999997</v>
      </c>
      <c r="AB3" s="6">
        <v>-15.9</v>
      </c>
      <c r="AC3" s="6">
        <v>0</v>
      </c>
      <c r="AD3" s="6">
        <v>0.40799999999999997</v>
      </c>
      <c r="AE3" s="6">
        <v>-22.18</v>
      </c>
      <c r="AF3" s="6">
        <v>19.7</v>
      </c>
      <c r="AG3" s="6">
        <v>-32.81</v>
      </c>
      <c r="AH3" s="6">
        <v>-15.67</v>
      </c>
      <c r="AI3" s="6">
        <v>-1.1499999999999999</v>
      </c>
      <c r="AJ3" s="6">
        <v>7.0000000000000007E-2</v>
      </c>
      <c r="AK3" s="6">
        <v>30.81</v>
      </c>
      <c r="AL3" s="6">
        <v>30.8</v>
      </c>
      <c r="AM3" s="6">
        <v>32</v>
      </c>
      <c r="AN3" s="6">
        <v>-75.319999999999993</v>
      </c>
      <c r="AO3" s="6">
        <v>-23.11</v>
      </c>
      <c r="AP3" s="6">
        <v>78.760000000000005</v>
      </c>
      <c r="AQ3" s="6">
        <v>329.85</v>
      </c>
      <c r="AR3" s="6">
        <v>11.22</v>
      </c>
      <c r="AS3" s="6">
        <v>5.31</v>
      </c>
      <c r="AT3" s="6">
        <v>-7.76</v>
      </c>
      <c r="AU3" s="6">
        <v>2.12</v>
      </c>
      <c r="AV3" s="6">
        <v>-1499.5</v>
      </c>
      <c r="AY3" s="6">
        <f xml:space="preserve"> SQRT(POWER(AA3,2)+POWER(AB3,2))/SQRT(2)</f>
        <v>25.774502905002841</v>
      </c>
      <c r="BA3" s="6">
        <f xml:space="preserve"> SQRT(POWER(AG3,2)+POWER(AH3,2))/SQRT(2)</f>
        <v>25.710357834927152</v>
      </c>
    </row>
    <row r="4" spans="1:53" s="6" customFormat="1" x14ac:dyDescent="0.25">
      <c r="A4" s="6">
        <v>-40.96</v>
      </c>
      <c r="B4" s="6">
        <f t="shared" ref="B4:B45" si="1">(A4^2)^0.5</f>
        <v>40.96</v>
      </c>
      <c r="C4" s="6">
        <v>-93.81</v>
      </c>
      <c r="D4" s="6">
        <v>625</v>
      </c>
      <c r="E4" s="6">
        <v>1543</v>
      </c>
      <c r="F4" s="6">
        <v>21.3</v>
      </c>
      <c r="G4" s="6">
        <v>640.5</v>
      </c>
      <c r="H4" s="6">
        <f t="shared" ref="H4:H45" si="2">AP4*AY4</f>
        <v>3850.7685202102839</v>
      </c>
      <c r="I4" s="6">
        <v>7.1</v>
      </c>
      <c r="J4" s="6">
        <v>-6.6</v>
      </c>
      <c r="K4" s="7">
        <f t="shared" si="0"/>
        <v>6.4262609764464349</v>
      </c>
      <c r="L4" s="8">
        <f t="shared" ref="L4:L45" si="3">IF(F4&gt;0,K4/I4,I4/K4)</f>
        <v>0.90510717978118804</v>
      </c>
      <c r="M4" s="6">
        <v>29.33</v>
      </c>
      <c r="N4" s="6">
        <v>29.5</v>
      </c>
      <c r="O4" s="6">
        <v>30</v>
      </c>
      <c r="P4" s="6">
        <v>29.2</v>
      </c>
      <c r="Q4" s="6">
        <v>28.3</v>
      </c>
      <c r="R4" s="6">
        <v>17</v>
      </c>
      <c r="S4" s="6">
        <v>17.2</v>
      </c>
      <c r="T4" s="6">
        <v>1.5</v>
      </c>
      <c r="U4" s="6">
        <v>0.55000000000000004</v>
      </c>
      <c r="V4" s="6">
        <v>12.57</v>
      </c>
      <c r="W4" s="6">
        <v>-149</v>
      </c>
      <c r="X4" s="6">
        <v>29.5</v>
      </c>
      <c r="Y4" s="6">
        <v>29.33</v>
      </c>
      <c r="Z4" s="6">
        <v>-40.96</v>
      </c>
      <c r="AA4" s="6">
        <v>-59.3</v>
      </c>
      <c r="AB4" s="6">
        <v>-30.6</v>
      </c>
      <c r="AC4" s="6">
        <v>0</v>
      </c>
      <c r="AD4" s="6">
        <v>0.42399999999999999</v>
      </c>
      <c r="AE4" s="6">
        <v>-41.62</v>
      </c>
      <c r="AF4" s="6">
        <v>39.799999999999997</v>
      </c>
      <c r="AG4" s="6">
        <v>-58.44</v>
      </c>
      <c r="AH4" s="6">
        <v>-30.12</v>
      </c>
      <c r="AI4" s="6">
        <v>-1.1499999999999999</v>
      </c>
      <c r="AJ4" s="6">
        <v>7.0000000000000007E-2</v>
      </c>
      <c r="AK4" s="6">
        <v>30.95</v>
      </c>
      <c r="AL4" s="6">
        <v>30.9</v>
      </c>
      <c r="AM4" s="6">
        <v>32.4</v>
      </c>
      <c r="AN4" s="6">
        <v>-73.290000000000006</v>
      </c>
      <c r="AO4" s="6">
        <v>-35.96</v>
      </c>
      <c r="AP4" s="6">
        <v>81.61</v>
      </c>
      <c r="AQ4" s="6">
        <v>329.97</v>
      </c>
      <c r="AR4" s="6">
        <v>21.53</v>
      </c>
      <c r="AS4" s="6">
        <v>6.46</v>
      </c>
      <c r="AT4" s="6">
        <v>-2.88</v>
      </c>
      <c r="AU4" s="6">
        <v>-4.0599999999999996</v>
      </c>
      <c r="AV4" s="6">
        <v>-1498.2</v>
      </c>
      <c r="AY4" s="6">
        <f xml:space="preserve"> SQRT(POWER(AA4,2)+POWER(AB4,2))/SQRT(2)</f>
        <v>47.185008212354909</v>
      </c>
      <c r="BA4" s="6">
        <f t="shared" ref="BA4:BA45" si="4" xml:space="preserve"> SQRT(POWER(AG4,2)+POWER(AH4,2))/SQRT(2)</f>
        <v>46.488966432907496</v>
      </c>
    </row>
    <row r="5" spans="1:53" s="6" customFormat="1" x14ac:dyDescent="0.25">
      <c r="A5" s="6">
        <v>-59.58</v>
      </c>
      <c r="B5" s="6">
        <f t="shared" si="1"/>
        <v>59.58</v>
      </c>
      <c r="C5" s="6">
        <v>-96.39</v>
      </c>
      <c r="D5" s="6">
        <v>625</v>
      </c>
      <c r="E5" s="6">
        <v>1565</v>
      </c>
      <c r="F5" s="6">
        <v>30.6</v>
      </c>
      <c r="G5" s="6">
        <v>640.70000000000005</v>
      </c>
      <c r="H5" s="6">
        <f t="shared" si="2"/>
        <v>5573.1716080756478</v>
      </c>
      <c r="I5" s="6">
        <v>10.1</v>
      </c>
      <c r="J5" s="6">
        <v>-9.8000000000000007</v>
      </c>
      <c r="K5" s="7">
        <f t="shared" si="0"/>
        <v>9.3438304278199205</v>
      </c>
      <c r="L5" s="8">
        <f t="shared" si="3"/>
        <v>0.92513172552672485</v>
      </c>
      <c r="M5" s="6">
        <v>29.34</v>
      </c>
      <c r="N5" s="6">
        <v>29.5</v>
      </c>
      <c r="O5" s="6">
        <v>30</v>
      </c>
      <c r="P5" s="6">
        <v>29.1</v>
      </c>
      <c r="Q5" s="6">
        <v>28.1</v>
      </c>
      <c r="R5" s="6">
        <v>17</v>
      </c>
      <c r="S5" s="6">
        <v>17.3</v>
      </c>
      <c r="T5" s="6">
        <v>1.5</v>
      </c>
      <c r="U5" s="6">
        <v>0.55000000000000004</v>
      </c>
      <c r="V5" s="6">
        <v>12.57</v>
      </c>
      <c r="W5" s="6">
        <v>-139</v>
      </c>
      <c r="X5" s="6">
        <v>29.5</v>
      </c>
      <c r="Y5" s="6">
        <v>29.34</v>
      </c>
      <c r="Z5" s="6">
        <v>-59.58</v>
      </c>
      <c r="AA5" s="6">
        <v>-82.5</v>
      </c>
      <c r="AB5" s="6">
        <v>-41.2</v>
      </c>
      <c r="AC5" s="6">
        <v>0</v>
      </c>
      <c r="AD5" s="6">
        <v>0.44400000000000001</v>
      </c>
      <c r="AE5" s="6">
        <v>-60.47</v>
      </c>
      <c r="AF5" s="6">
        <v>58.4</v>
      </c>
      <c r="AG5" s="6">
        <v>-81.23</v>
      </c>
      <c r="AH5" s="6">
        <v>-41.7</v>
      </c>
      <c r="AI5" s="6">
        <v>-1.1499999999999999</v>
      </c>
      <c r="AJ5" s="6">
        <v>7.0000000000000007E-2</v>
      </c>
      <c r="AK5" s="6">
        <v>31.37</v>
      </c>
      <c r="AL5" s="6">
        <v>31.4</v>
      </c>
      <c r="AM5" s="6">
        <v>33.299999999999997</v>
      </c>
      <c r="AN5" s="6">
        <v>-72.23</v>
      </c>
      <c r="AO5" s="6">
        <v>-45.72</v>
      </c>
      <c r="AP5" s="6">
        <v>85.47</v>
      </c>
      <c r="AQ5" s="6">
        <v>330.21</v>
      </c>
      <c r="AR5" s="6">
        <v>30.97</v>
      </c>
      <c r="AS5" s="6">
        <v>-2.19</v>
      </c>
      <c r="AT5" s="6">
        <v>5.49</v>
      </c>
      <c r="AU5" s="6">
        <v>-3.2</v>
      </c>
      <c r="AV5" s="6">
        <v>-1497.6</v>
      </c>
      <c r="AY5" s="6">
        <f t="shared" ref="AY5:AY45" si="5" xml:space="preserve"> SQRT(POWER(AA5,2)+POWER(AB5,2))/SQRT(2)</f>
        <v>65.206173020658099</v>
      </c>
      <c r="BA5" s="6">
        <f t="shared" si="4"/>
        <v>64.564707464682286</v>
      </c>
    </row>
    <row r="6" spans="1:53" s="6" customFormat="1" x14ac:dyDescent="0.25">
      <c r="A6" s="6">
        <v>-81.430000000000007</v>
      </c>
      <c r="B6" s="6">
        <f t="shared" si="1"/>
        <v>81.430000000000007</v>
      </c>
      <c r="C6" s="6">
        <v>-99.11</v>
      </c>
      <c r="D6" s="6">
        <v>625</v>
      </c>
      <c r="E6" s="6">
        <v>1592</v>
      </c>
      <c r="F6" s="6">
        <v>41.7</v>
      </c>
      <c r="G6" s="6">
        <v>642</v>
      </c>
      <c r="H6" s="6">
        <f t="shared" si="2"/>
        <v>7674.9954799817642</v>
      </c>
      <c r="I6" s="6">
        <v>13.7</v>
      </c>
      <c r="J6" s="6">
        <v>-13.6</v>
      </c>
      <c r="K6" s="7">
        <f t="shared" si="0"/>
        <v>12.7944054209546</v>
      </c>
      <c r="L6" s="8">
        <f t="shared" si="3"/>
        <v>0.933898205909095</v>
      </c>
      <c r="M6" s="6">
        <v>29.38</v>
      </c>
      <c r="N6" s="6">
        <v>29.51</v>
      </c>
      <c r="O6" s="6">
        <v>30</v>
      </c>
      <c r="P6" s="6">
        <v>28.9</v>
      </c>
      <c r="Q6" s="6">
        <v>28</v>
      </c>
      <c r="R6" s="6">
        <v>17</v>
      </c>
      <c r="S6" s="6">
        <v>17.399999999999999</v>
      </c>
      <c r="T6" s="6">
        <v>1.5</v>
      </c>
      <c r="U6" s="6">
        <v>0.55000000000000004</v>
      </c>
      <c r="V6" s="6">
        <v>12.57</v>
      </c>
      <c r="W6" s="6">
        <v>-114</v>
      </c>
      <c r="X6" s="6">
        <v>29.51</v>
      </c>
      <c r="Y6" s="6">
        <v>29.38</v>
      </c>
      <c r="Z6" s="6">
        <v>-81.430000000000007</v>
      </c>
      <c r="AA6" s="6">
        <v>-108</v>
      </c>
      <c r="AB6" s="6">
        <v>-54.9</v>
      </c>
      <c r="AC6" s="6">
        <v>0</v>
      </c>
      <c r="AD6" s="6">
        <v>0.46600000000000003</v>
      </c>
      <c r="AE6" s="6">
        <v>-84.85</v>
      </c>
      <c r="AF6" s="6">
        <v>80.099999999999994</v>
      </c>
      <c r="AG6" s="6">
        <v>-109.25</v>
      </c>
      <c r="AH6" s="6">
        <v>-54.68</v>
      </c>
      <c r="AI6" s="6">
        <v>-1.1499999999999999</v>
      </c>
      <c r="AJ6" s="6">
        <v>7.0000000000000007E-2</v>
      </c>
      <c r="AK6" s="6">
        <v>32.47</v>
      </c>
      <c r="AL6" s="6">
        <v>32.5</v>
      </c>
      <c r="AM6" s="6">
        <v>35.200000000000003</v>
      </c>
      <c r="AN6" s="6">
        <v>-70.319999999999993</v>
      </c>
      <c r="AO6" s="6">
        <v>-55.56</v>
      </c>
      <c r="AP6" s="6">
        <v>89.59</v>
      </c>
      <c r="AQ6" s="6">
        <v>329.86</v>
      </c>
      <c r="AR6" s="6">
        <v>42.54</v>
      </c>
      <c r="AS6" s="6">
        <v>-13.61</v>
      </c>
      <c r="AT6" s="6">
        <v>13.96</v>
      </c>
      <c r="AU6" s="6">
        <v>-0.49</v>
      </c>
      <c r="AV6" s="6">
        <v>-1500.4</v>
      </c>
      <c r="AY6" s="6">
        <f t="shared" si="5"/>
        <v>85.667992856142021</v>
      </c>
      <c r="BA6" s="6">
        <f t="shared" si="4"/>
        <v>86.387108123839852</v>
      </c>
    </row>
    <row r="7" spans="1:53" s="6" customFormat="1" x14ac:dyDescent="0.25">
      <c r="A7" s="6">
        <v>-101.05</v>
      </c>
      <c r="B7" s="6">
        <f t="shared" si="1"/>
        <v>101.05</v>
      </c>
      <c r="C7" s="6">
        <v>-96.31</v>
      </c>
      <c r="D7" s="6">
        <v>625</v>
      </c>
      <c r="E7" s="6">
        <v>1543</v>
      </c>
      <c r="F7" s="6">
        <v>51.6</v>
      </c>
      <c r="G7" s="6">
        <v>640.9</v>
      </c>
      <c r="H7" s="6">
        <f t="shared" si="2"/>
        <v>9650.9380124955987</v>
      </c>
      <c r="I7" s="6">
        <v>17</v>
      </c>
      <c r="J7" s="6">
        <v>-16.3</v>
      </c>
      <c r="K7" s="7">
        <f t="shared" si="0"/>
        <v>15.880304234140816</v>
      </c>
      <c r="L7" s="8">
        <f t="shared" si="3"/>
        <v>0.93413554318475389</v>
      </c>
      <c r="M7" s="6">
        <v>29.4</v>
      </c>
      <c r="N7" s="6">
        <v>29.51</v>
      </c>
      <c r="O7" s="6">
        <v>30</v>
      </c>
      <c r="P7" s="6">
        <v>29</v>
      </c>
      <c r="Q7" s="6">
        <v>28</v>
      </c>
      <c r="R7" s="6">
        <v>17</v>
      </c>
      <c r="S7" s="6">
        <v>17.5</v>
      </c>
      <c r="T7" s="6">
        <v>1.5</v>
      </c>
      <c r="U7" s="6">
        <v>0.55000000000000004</v>
      </c>
      <c r="V7" s="6">
        <v>12.6</v>
      </c>
      <c r="W7" s="6">
        <v>-93</v>
      </c>
      <c r="X7" s="6">
        <v>29.51</v>
      </c>
      <c r="Y7" s="6">
        <v>29.4</v>
      </c>
      <c r="Z7" s="6">
        <v>-101.05</v>
      </c>
      <c r="AA7" s="6">
        <v>-130.69999999999999</v>
      </c>
      <c r="AB7" s="6">
        <v>-65.599999999999994</v>
      </c>
      <c r="AC7" s="6">
        <v>0</v>
      </c>
      <c r="AD7" s="6">
        <v>0.48499999999999999</v>
      </c>
      <c r="AE7" s="6">
        <v>-105.62</v>
      </c>
      <c r="AF7" s="6">
        <v>99.9</v>
      </c>
      <c r="AG7" s="6">
        <v>-131.25</v>
      </c>
      <c r="AH7" s="6">
        <v>-66.48</v>
      </c>
      <c r="AI7" s="6">
        <v>-1.1499999999999999</v>
      </c>
      <c r="AJ7" s="6">
        <v>7.0000000000000007E-2</v>
      </c>
      <c r="AK7" s="6">
        <v>33.049999999999997</v>
      </c>
      <c r="AL7" s="6">
        <v>33</v>
      </c>
      <c r="AM7" s="6">
        <v>36.299999999999997</v>
      </c>
      <c r="AN7" s="6">
        <v>-69.19</v>
      </c>
      <c r="AO7" s="6">
        <v>-62.68</v>
      </c>
      <c r="AP7" s="6">
        <v>93.33</v>
      </c>
      <c r="AQ7" s="6">
        <v>329.26</v>
      </c>
      <c r="AR7" s="6">
        <v>52.92</v>
      </c>
      <c r="AS7" s="6">
        <v>-13.59</v>
      </c>
      <c r="AT7" s="6">
        <v>-11.24</v>
      </c>
      <c r="AU7" s="6">
        <v>24.15</v>
      </c>
      <c r="AV7" s="6">
        <v>-1500.7</v>
      </c>
      <c r="AY7" s="6">
        <f t="shared" si="5"/>
        <v>103.4066003696089</v>
      </c>
      <c r="BA7" s="6">
        <f t="shared" si="4"/>
        <v>104.03401583136161</v>
      </c>
    </row>
    <row r="8" spans="1:53" s="6" customFormat="1" x14ac:dyDescent="0.25">
      <c r="A8" s="6">
        <v>-119.79</v>
      </c>
      <c r="B8" s="6">
        <f t="shared" si="1"/>
        <v>119.79</v>
      </c>
      <c r="C8" s="6">
        <v>-96.5</v>
      </c>
      <c r="D8" s="6">
        <v>625</v>
      </c>
      <c r="E8" s="6">
        <v>1550</v>
      </c>
      <c r="F8" s="6">
        <v>61.1</v>
      </c>
      <c r="G8" s="6">
        <v>642</v>
      </c>
      <c r="H8" s="6">
        <f t="shared" si="2"/>
        <v>11634.282257828585</v>
      </c>
      <c r="I8" s="6">
        <v>20.2</v>
      </c>
      <c r="J8" s="6">
        <v>-19.5</v>
      </c>
      <c r="K8" s="7">
        <f t="shared" si="0"/>
        <v>18.791480439744497</v>
      </c>
      <c r="L8" s="8">
        <f t="shared" si="3"/>
        <v>0.9302713088982425</v>
      </c>
      <c r="M8" s="6">
        <v>29.45</v>
      </c>
      <c r="N8" s="6">
        <v>29.51</v>
      </c>
      <c r="O8" s="6">
        <v>30</v>
      </c>
      <c r="P8" s="6">
        <v>29.1</v>
      </c>
      <c r="Q8" s="6">
        <v>28.1</v>
      </c>
      <c r="R8" s="6">
        <v>17.100000000000001</v>
      </c>
      <c r="S8" s="6">
        <v>17.600000000000001</v>
      </c>
      <c r="T8" s="6">
        <v>1.5</v>
      </c>
      <c r="U8" s="6">
        <v>0.55000000000000004</v>
      </c>
      <c r="V8" s="6">
        <v>12.59</v>
      </c>
      <c r="W8" s="6">
        <v>-55</v>
      </c>
      <c r="X8" s="6">
        <v>29.51</v>
      </c>
      <c r="Y8" s="6">
        <v>29.45</v>
      </c>
      <c r="Z8" s="6">
        <v>-119.79</v>
      </c>
      <c r="AA8" s="6">
        <v>-151.9</v>
      </c>
      <c r="AB8" s="6">
        <v>-76.7</v>
      </c>
      <c r="AC8" s="6">
        <v>0</v>
      </c>
      <c r="AD8" s="6">
        <v>0.503</v>
      </c>
      <c r="AE8" s="6">
        <v>-125.81</v>
      </c>
      <c r="AF8" s="6">
        <v>117.9</v>
      </c>
      <c r="AG8" s="6">
        <v>-151.84</v>
      </c>
      <c r="AH8" s="6">
        <v>-75.05</v>
      </c>
      <c r="AI8" s="6">
        <v>-1.1499999999999999</v>
      </c>
      <c r="AJ8" s="6">
        <v>7.0000000000000007E-2</v>
      </c>
      <c r="AK8" s="6">
        <v>34.69</v>
      </c>
      <c r="AL8" s="6">
        <v>34.700000000000003</v>
      </c>
      <c r="AM8" s="6">
        <v>39.200000000000003</v>
      </c>
      <c r="AN8" s="6">
        <v>-68.06</v>
      </c>
      <c r="AO8" s="6">
        <v>-68.72</v>
      </c>
      <c r="AP8" s="6">
        <v>96.69</v>
      </c>
      <c r="AQ8" s="6">
        <v>329.84</v>
      </c>
      <c r="AR8" s="6">
        <v>62.4</v>
      </c>
      <c r="AS8" s="6">
        <v>-12.02</v>
      </c>
      <c r="AT8" s="6">
        <v>25.16</v>
      </c>
      <c r="AU8" s="6">
        <v>-13.36</v>
      </c>
      <c r="AV8" s="6">
        <v>-1498</v>
      </c>
      <c r="AY8" s="6">
        <f t="shared" si="5"/>
        <v>120.32559993617318</v>
      </c>
      <c r="BA8" s="6">
        <f t="shared" si="4"/>
        <v>119.76620579278614</v>
      </c>
    </row>
    <row r="9" spans="1:53" s="6" customFormat="1" x14ac:dyDescent="0.25">
      <c r="A9" s="6">
        <v>-140.46</v>
      </c>
      <c r="B9" s="6">
        <f t="shared" si="1"/>
        <v>140.46</v>
      </c>
      <c r="C9" s="6">
        <v>-98.42</v>
      </c>
      <c r="D9" s="6">
        <v>625</v>
      </c>
      <c r="E9" s="6">
        <v>1583</v>
      </c>
      <c r="F9" s="6">
        <v>71.8</v>
      </c>
      <c r="G9" s="6">
        <v>642</v>
      </c>
      <c r="H9" s="6">
        <f t="shared" si="2"/>
        <v>13928.768910427079</v>
      </c>
      <c r="I9" s="6">
        <v>23.7</v>
      </c>
      <c r="J9" s="6">
        <v>-23.3</v>
      </c>
      <c r="K9" s="7">
        <f t="shared" si="0"/>
        <v>22.061934312480709</v>
      </c>
      <c r="L9" s="8">
        <f t="shared" si="3"/>
        <v>0.93088330432408062</v>
      </c>
      <c r="M9" s="6">
        <v>29.5</v>
      </c>
      <c r="N9" s="6">
        <v>29.53</v>
      </c>
      <c r="O9" s="6">
        <v>30</v>
      </c>
      <c r="P9" s="6">
        <v>29.3</v>
      </c>
      <c r="Q9" s="6">
        <v>28.2</v>
      </c>
      <c r="R9" s="6">
        <v>17.100000000000001</v>
      </c>
      <c r="S9" s="6">
        <v>17.600000000000001</v>
      </c>
      <c r="T9" s="6">
        <v>1.5</v>
      </c>
      <c r="U9" s="6">
        <v>0.55000000000000004</v>
      </c>
      <c r="V9" s="6">
        <v>12.58</v>
      </c>
      <c r="W9" s="6">
        <v>-21</v>
      </c>
      <c r="X9" s="6">
        <v>29.53</v>
      </c>
      <c r="Y9" s="6">
        <v>29.5</v>
      </c>
      <c r="Z9" s="6">
        <v>-140.46</v>
      </c>
      <c r="AA9" s="6">
        <v>-175.8</v>
      </c>
      <c r="AB9" s="6">
        <v>-88.6</v>
      </c>
      <c r="AC9" s="6">
        <v>0</v>
      </c>
      <c r="AD9" s="6">
        <v>0.52200000000000002</v>
      </c>
      <c r="AE9" s="6">
        <v>-151.74</v>
      </c>
      <c r="AF9" s="6">
        <v>138.6</v>
      </c>
      <c r="AG9" s="6">
        <v>-176.33</v>
      </c>
      <c r="AH9" s="6">
        <v>-87.43</v>
      </c>
      <c r="AI9" s="6">
        <v>-1.1499999999999999</v>
      </c>
      <c r="AJ9" s="6">
        <v>7.0000000000000007E-2</v>
      </c>
      <c r="AK9" s="6">
        <v>36.549999999999997</v>
      </c>
      <c r="AL9" s="6">
        <v>36.5</v>
      </c>
      <c r="AM9" s="6">
        <v>42.3</v>
      </c>
      <c r="AN9" s="6">
        <v>-66.37</v>
      </c>
      <c r="AO9" s="6">
        <v>-74.91</v>
      </c>
      <c r="AP9" s="6">
        <v>100.06</v>
      </c>
      <c r="AQ9" s="6">
        <v>329.75</v>
      </c>
      <c r="AR9" s="6">
        <v>73.72</v>
      </c>
      <c r="AS9" s="6">
        <v>-26.22</v>
      </c>
      <c r="AT9" s="6">
        <v>27.33</v>
      </c>
      <c r="AU9" s="6">
        <v>-1.54</v>
      </c>
      <c r="AV9" s="6">
        <v>-1499.9</v>
      </c>
      <c r="AY9" s="6">
        <f t="shared" si="5"/>
        <v>139.2041666043082</v>
      </c>
      <c r="BA9" s="6">
        <f t="shared" si="4"/>
        <v>139.16945390422424</v>
      </c>
    </row>
    <row r="10" spans="1:53" s="6" customFormat="1" x14ac:dyDescent="0.25">
      <c r="A10" s="6">
        <v>-159.33000000000001</v>
      </c>
      <c r="B10" s="6">
        <f t="shared" si="1"/>
        <v>159.33000000000001</v>
      </c>
      <c r="C10" s="6">
        <v>-97.81</v>
      </c>
      <c r="D10" s="6">
        <v>625</v>
      </c>
      <c r="E10" s="6">
        <v>1576</v>
      </c>
      <c r="F10" s="6">
        <v>81.599999999999994</v>
      </c>
      <c r="G10" s="6">
        <v>642.29999999999995</v>
      </c>
      <c r="H10" s="6">
        <f t="shared" si="2"/>
        <v>16010.650941644062</v>
      </c>
      <c r="I10" s="6">
        <v>26.9</v>
      </c>
      <c r="J10" s="6">
        <v>-26.3</v>
      </c>
      <c r="K10" s="7">
        <f t="shared" si="0"/>
        <v>25.010812876239871</v>
      </c>
      <c r="L10" s="8">
        <f t="shared" si="3"/>
        <v>0.92976999539925176</v>
      </c>
      <c r="M10" s="6">
        <v>29.57</v>
      </c>
      <c r="N10" s="6">
        <v>29.54</v>
      </c>
      <c r="O10" s="6">
        <v>30</v>
      </c>
      <c r="P10" s="6">
        <v>29.5</v>
      </c>
      <c r="Q10" s="6">
        <v>28.3</v>
      </c>
      <c r="R10" s="6">
        <v>17.100000000000001</v>
      </c>
      <c r="S10" s="6">
        <v>17.7</v>
      </c>
      <c r="T10" s="6">
        <v>1.5</v>
      </c>
      <c r="U10" s="6">
        <v>0.55000000000000004</v>
      </c>
      <c r="V10" s="6">
        <v>12.57</v>
      </c>
      <c r="W10" s="6">
        <v>22</v>
      </c>
      <c r="X10" s="6">
        <v>29.54</v>
      </c>
      <c r="Y10" s="6">
        <v>29.57</v>
      </c>
      <c r="Z10" s="6">
        <v>-159.33000000000001</v>
      </c>
      <c r="AA10" s="6">
        <v>-197</v>
      </c>
      <c r="AB10" s="6">
        <v>-100.8</v>
      </c>
      <c r="AC10" s="6">
        <v>0</v>
      </c>
      <c r="AD10" s="6">
        <v>0.53500000000000003</v>
      </c>
      <c r="AE10" s="6">
        <v>-175.27</v>
      </c>
      <c r="AF10" s="6">
        <v>156.6</v>
      </c>
      <c r="AG10" s="6">
        <v>-197.28</v>
      </c>
      <c r="AH10" s="6">
        <v>-100.43</v>
      </c>
      <c r="AI10" s="6">
        <v>-1.1499999999999999</v>
      </c>
      <c r="AJ10" s="6">
        <v>7.0000000000000007E-2</v>
      </c>
      <c r="AK10" s="6">
        <v>38.93</v>
      </c>
      <c r="AL10" s="6">
        <v>38.9</v>
      </c>
      <c r="AM10" s="6">
        <v>45.9</v>
      </c>
      <c r="AN10" s="6">
        <v>-64.91</v>
      </c>
      <c r="AO10" s="6">
        <v>-79.11</v>
      </c>
      <c r="AP10" s="6">
        <v>102.32</v>
      </c>
      <c r="AQ10" s="6">
        <v>329.02</v>
      </c>
      <c r="AR10" s="6">
        <v>83.95</v>
      </c>
      <c r="AS10" s="6">
        <v>-0.09</v>
      </c>
      <c r="AT10" s="6">
        <v>7.59</v>
      </c>
      <c r="AU10" s="6">
        <v>-7.35</v>
      </c>
      <c r="AV10" s="6">
        <v>-1499</v>
      </c>
      <c r="AY10" s="6">
        <f t="shared" si="5"/>
        <v>156.47626018025863</v>
      </c>
      <c r="BA10" s="6">
        <f t="shared" si="4"/>
        <v>156.53367576978442</v>
      </c>
    </row>
    <row r="11" spans="1:53" s="6" customFormat="1" x14ac:dyDescent="0.25">
      <c r="A11" s="6">
        <v>-179.89</v>
      </c>
      <c r="B11" s="6">
        <f t="shared" si="1"/>
        <v>179.89</v>
      </c>
      <c r="C11" s="6">
        <v>-98.16</v>
      </c>
      <c r="D11" s="6">
        <v>625</v>
      </c>
      <c r="E11" s="6">
        <v>1586</v>
      </c>
      <c r="F11" s="6">
        <v>92.4</v>
      </c>
      <c r="G11" s="6">
        <v>643.29999999999995</v>
      </c>
      <c r="H11" s="6">
        <f t="shared" si="2"/>
        <v>18387.407413986781</v>
      </c>
      <c r="I11" s="6">
        <v>30.5</v>
      </c>
      <c r="J11" s="6">
        <v>-29.9</v>
      </c>
      <c r="K11" s="7">
        <f t="shared" si="0"/>
        <v>28.48499536736994</v>
      </c>
      <c r="L11" s="8">
        <f t="shared" si="3"/>
        <v>0.93393427433999809</v>
      </c>
      <c r="M11" s="6">
        <v>29.64</v>
      </c>
      <c r="N11" s="6">
        <v>29.51</v>
      </c>
      <c r="O11" s="6">
        <v>30</v>
      </c>
      <c r="P11" s="6">
        <v>30.2</v>
      </c>
      <c r="Q11" s="6">
        <v>28.9</v>
      </c>
      <c r="R11" s="6">
        <v>17.2</v>
      </c>
      <c r="S11" s="6">
        <v>18.3</v>
      </c>
      <c r="T11" s="6">
        <v>1.5</v>
      </c>
      <c r="U11" s="6">
        <v>0.55000000000000004</v>
      </c>
      <c r="V11" s="6">
        <v>12.59</v>
      </c>
      <c r="W11" s="6">
        <v>111</v>
      </c>
      <c r="X11" s="6">
        <v>29.51</v>
      </c>
      <c r="Y11" s="6">
        <v>29.64</v>
      </c>
      <c r="Z11" s="6">
        <v>-179.89</v>
      </c>
      <c r="AA11" s="6">
        <v>-222.1</v>
      </c>
      <c r="AB11" s="6">
        <v>-111.9</v>
      </c>
      <c r="AC11" s="6">
        <v>0</v>
      </c>
      <c r="AD11" s="6">
        <v>0.54500000000000004</v>
      </c>
      <c r="AE11" s="6">
        <v>-207.74</v>
      </c>
      <c r="AF11" s="6">
        <v>176.9</v>
      </c>
      <c r="AG11" s="6">
        <v>-223.31</v>
      </c>
      <c r="AH11" s="6">
        <v>-115.42</v>
      </c>
      <c r="AI11" s="6">
        <v>-1.1499999999999999</v>
      </c>
      <c r="AJ11" s="6">
        <v>7.0000000000000007E-2</v>
      </c>
      <c r="AK11" s="6">
        <v>38.93</v>
      </c>
      <c r="AL11" s="6">
        <v>38.9</v>
      </c>
      <c r="AM11" s="6">
        <v>46.1</v>
      </c>
      <c r="AN11" s="6">
        <v>-62.9</v>
      </c>
      <c r="AO11" s="6">
        <v>-83.54</v>
      </c>
      <c r="AP11" s="6">
        <v>104.56</v>
      </c>
      <c r="AQ11" s="6">
        <v>330.06</v>
      </c>
      <c r="AR11" s="6">
        <v>96.7</v>
      </c>
      <c r="AS11" s="6">
        <v>34.18</v>
      </c>
      <c r="AT11" s="6">
        <v>-13.43</v>
      </c>
      <c r="AU11" s="6">
        <v>-20.25</v>
      </c>
      <c r="AV11" s="6">
        <v>-1512.1</v>
      </c>
      <c r="AY11" s="6">
        <f t="shared" si="5"/>
        <v>175.85508238319414</v>
      </c>
      <c r="BA11" s="6">
        <f t="shared" si="4"/>
        <v>177.74860407328097</v>
      </c>
    </row>
    <row r="12" spans="1:53" s="6" customFormat="1" x14ac:dyDescent="0.25">
      <c r="A12" s="6">
        <v>-199.4</v>
      </c>
      <c r="B12" s="6">
        <f t="shared" si="1"/>
        <v>199.4</v>
      </c>
      <c r="C12" s="6">
        <v>-99.63</v>
      </c>
      <c r="D12" s="6">
        <v>625</v>
      </c>
      <c r="E12" s="6">
        <v>1610</v>
      </c>
      <c r="F12" s="6">
        <v>102.7</v>
      </c>
      <c r="G12" s="6">
        <v>643.29999999999995</v>
      </c>
      <c r="H12" s="6">
        <f t="shared" si="2"/>
        <v>20945.099728872527</v>
      </c>
      <c r="I12" s="6">
        <v>33.799999999999997</v>
      </c>
      <c r="J12" s="6">
        <v>-33.700000000000003</v>
      </c>
      <c r="K12" s="7">
        <f t="shared" si="0"/>
        <v>31.616102536599364</v>
      </c>
      <c r="L12" s="8">
        <f t="shared" si="3"/>
        <v>0.93538764901181559</v>
      </c>
      <c r="M12" s="6">
        <v>29.7</v>
      </c>
      <c r="N12" s="6">
        <v>29.52</v>
      </c>
      <c r="O12" s="6">
        <v>30</v>
      </c>
      <c r="P12" s="6">
        <v>30.7</v>
      </c>
      <c r="Q12" s="6">
        <v>29.3</v>
      </c>
      <c r="R12" s="6">
        <v>17.2</v>
      </c>
      <c r="S12" s="6">
        <v>18.399999999999999</v>
      </c>
      <c r="T12" s="6">
        <v>1.51</v>
      </c>
      <c r="U12" s="6">
        <v>0.55000000000000004</v>
      </c>
      <c r="V12" s="6">
        <v>12.59</v>
      </c>
      <c r="W12" s="6">
        <v>153</v>
      </c>
      <c r="X12" s="6">
        <v>29.52</v>
      </c>
      <c r="Y12" s="6">
        <v>29.7</v>
      </c>
      <c r="Z12" s="6">
        <v>-199.4</v>
      </c>
      <c r="AA12" s="6">
        <v>-245.7</v>
      </c>
      <c r="AB12" s="6">
        <v>-123.7</v>
      </c>
      <c r="AC12" s="6">
        <v>0</v>
      </c>
      <c r="AD12" s="6">
        <v>0.56200000000000006</v>
      </c>
      <c r="AE12" s="6">
        <v>-237.47</v>
      </c>
      <c r="AF12" s="6">
        <v>196.9</v>
      </c>
      <c r="AG12" s="6">
        <v>-246.89</v>
      </c>
      <c r="AH12" s="6">
        <v>-129.01</v>
      </c>
      <c r="AI12" s="6">
        <v>-1.1499999999999999</v>
      </c>
      <c r="AJ12" s="6">
        <v>7.0000000000000007E-2</v>
      </c>
      <c r="AK12" s="6">
        <v>42.44</v>
      </c>
      <c r="AL12" s="6">
        <v>42.4</v>
      </c>
      <c r="AM12" s="6">
        <v>51.8</v>
      </c>
      <c r="AN12" s="6">
        <v>-61.23</v>
      </c>
      <c r="AO12" s="6">
        <v>-88.61</v>
      </c>
      <c r="AP12" s="6">
        <v>107.68</v>
      </c>
      <c r="AQ12" s="6">
        <v>329.18</v>
      </c>
      <c r="AR12" s="6">
        <v>108.35</v>
      </c>
      <c r="AS12" s="6">
        <v>-25.25</v>
      </c>
      <c r="AT12" s="6">
        <v>-8.99</v>
      </c>
      <c r="AU12" s="6">
        <v>33.69</v>
      </c>
      <c r="AV12" s="6">
        <v>-1514.1</v>
      </c>
      <c r="AY12" s="6">
        <f t="shared" si="5"/>
        <v>194.51244176144618</v>
      </c>
      <c r="BA12" s="6">
        <f t="shared" si="4"/>
        <v>196.97493774589697</v>
      </c>
    </row>
    <row r="13" spans="1:53" s="6" customFormat="1" x14ac:dyDescent="0.25">
      <c r="A13" s="6">
        <v>-219.43</v>
      </c>
      <c r="B13" s="6">
        <f t="shared" si="1"/>
        <v>219.43</v>
      </c>
      <c r="C13" s="6">
        <v>-97.14</v>
      </c>
      <c r="D13" s="6">
        <v>625</v>
      </c>
      <c r="E13" s="6">
        <v>1566</v>
      </c>
      <c r="F13" s="6">
        <v>113.5</v>
      </c>
      <c r="G13" s="6">
        <v>643.29999999999995</v>
      </c>
      <c r="H13" s="6">
        <f t="shared" si="2"/>
        <v>23321.729272835495</v>
      </c>
      <c r="I13" s="6">
        <v>37.1</v>
      </c>
      <c r="J13" s="6">
        <v>-36.1</v>
      </c>
      <c r="K13" s="7">
        <f t="shared" si="0"/>
        <v>34.401345696849283</v>
      </c>
      <c r="L13" s="8">
        <f t="shared" si="3"/>
        <v>0.92725999182882157</v>
      </c>
      <c r="M13" s="6">
        <v>29.78</v>
      </c>
      <c r="N13" s="6">
        <v>29.56</v>
      </c>
      <c r="O13" s="6">
        <v>30</v>
      </c>
      <c r="P13" s="6">
        <v>31.2</v>
      </c>
      <c r="Q13" s="6">
        <v>29.7</v>
      </c>
      <c r="R13" s="6">
        <v>17.2</v>
      </c>
      <c r="S13" s="6">
        <v>18.5</v>
      </c>
      <c r="T13" s="6">
        <v>1.5</v>
      </c>
      <c r="U13" s="6">
        <v>0.55000000000000004</v>
      </c>
      <c r="V13" s="6">
        <v>12.59</v>
      </c>
      <c r="W13" s="6">
        <v>185</v>
      </c>
      <c r="X13" s="6">
        <v>29.56</v>
      </c>
      <c r="Y13" s="6">
        <v>29.78</v>
      </c>
      <c r="Z13" s="6">
        <v>-219.43</v>
      </c>
      <c r="AA13" s="6">
        <v>-271</v>
      </c>
      <c r="AB13" s="6">
        <v>-135.1</v>
      </c>
      <c r="AC13" s="6">
        <v>0</v>
      </c>
      <c r="AD13" s="6">
        <v>0.56999999999999995</v>
      </c>
      <c r="AE13" s="6">
        <v>-249.84</v>
      </c>
      <c r="AF13" s="6">
        <v>217</v>
      </c>
      <c r="AG13" s="6">
        <v>-270.33</v>
      </c>
      <c r="AH13" s="6">
        <v>-135.96</v>
      </c>
      <c r="AI13" s="6">
        <v>-1.1499999999999999</v>
      </c>
      <c r="AJ13" s="6">
        <v>7.0000000000000007E-2</v>
      </c>
      <c r="AK13" s="6">
        <v>46.51</v>
      </c>
      <c r="AL13" s="6">
        <v>46.5</v>
      </c>
      <c r="AM13" s="6">
        <v>58.7</v>
      </c>
      <c r="AN13" s="6">
        <v>-60.46</v>
      </c>
      <c r="AO13" s="6">
        <v>-90.63</v>
      </c>
      <c r="AP13" s="6">
        <v>108.92</v>
      </c>
      <c r="AQ13" s="6">
        <v>329.01</v>
      </c>
      <c r="AR13" s="6">
        <v>116.32</v>
      </c>
      <c r="AS13" s="6">
        <v>5.99</v>
      </c>
      <c r="AT13" s="6">
        <v>17.28</v>
      </c>
      <c r="AU13" s="6">
        <v>-23.79</v>
      </c>
      <c r="AV13" s="6">
        <v>-1497.1</v>
      </c>
      <c r="AY13" s="6">
        <f t="shared" si="5"/>
        <v>214.11796982037728</v>
      </c>
      <c r="BA13" s="6">
        <f t="shared" si="4"/>
        <v>213.96662181284253</v>
      </c>
    </row>
    <row r="14" spans="1:53" s="6" customFormat="1" x14ac:dyDescent="0.25">
      <c r="A14" s="6">
        <v>-240.24</v>
      </c>
      <c r="B14" s="6">
        <f t="shared" si="1"/>
        <v>240.24</v>
      </c>
      <c r="C14" s="6">
        <v>-96.66</v>
      </c>
      <c r="D14" s="6">
        <v>625</v>
      </c>
      <c r="E14" s="6">
        <v>1566</v>
      </c>
      <c r="F14" s="6">
        <v>124.9</v>
      </c>
      <c r="G14" s="6">
        <v>643.9</v>
      </c>
      <c r="H14" s="6">
        <f t="shared" si="2"/>
        <v>26264.705042942482</v>
      </c>
      <c r="I14" s="6">
        <v>40.799999999999997</v>
      </c>
      <c r="J14" s="6">
        <v>-39.5</v>
      </c>
      <c r="K14" s="7">
        <f t="shared" si="0"/>
        <v>37.646242608628796</v>
      </c>
      <c r="L14" s="8">
        <f t="shared" si="3"/>
        <v>0.92270202472129415</v>
      </c>
      <c r="M14" s="6">
        <v>29.83</v>
      </c>
      <c r="N14" s="6">
        <v>29.57</v>
      </c>
      <c r="O14" s="6">
        <v>30</v>
      </c>
      <c r="P14" s="6">
        <v>31.5</v>
      </c>
      <c r="Q14" s="6">
        <v>29.8</v>
      </c>
      <c r="R14" s="6">
        <v>17.3</v>
      </c>
      <c r="S14" s="6">
        <v>18.600000000000001</v>
      </c>
      <c r="T14" s="6">
        <v>1.51</v>
      </c>
      <c r="U14" s="6">
        <v>0.55000000000000004</v>
      </c>
      <c r="V14" s="6">
        <v>12.59</v>
      </c>
      <c r="W14" s="6">
        <v>226</v>
      </c>
      <c r="X14" s="6">
        <v>29.57</v>
      </c>
      <c r="Y14" s="6">
        <v>29.83</v>
      </c>
      <c r="Z14" s="6">
        <v>-240.24</v>
      </c>
      <c r="AA14" s="6">
        <v>-297.2</v>
      </c>
      <c r="AB14" s="6">
        <v>-148.69999999999999</v>
      </c>
      <c r="AC14" s="6">
        <v>0</v>
      </c>
      <c r="AD14" s="6">
        <v>0.58599999999999997</v>
      </c>
      <c r="AE14" s="6">
        <v>-250</v>
      </c>
      <c r="AF14" s="6">
        <v>237</v>
      </c>
      <c r="AG14" s="6">
        <v>-295.27999999999997</v>
      </c>
      <c r="AH14" s="6">
        <v>-149.38999999999999</v>
      </c>
      <c r="AI14" s="6">
        <v>-1.1499999999999999</v>
      </c>
      <c r="AJ14" s="6">
        <v>7.0000000000000007E-2</v>
      </c>
      <c r="AK14" s="6">
        <v>48.74</v>
      </c>
      <c r="AL14" s="6">
        <v>48.7</v>
      </c>
      <c r="AM14" s="6">
        <v>62.5</v>
      </c>
      <c r="AN14" s="6">
        <v>-58.86</v>
      </c>
      <c r="AO14" s="6">
        <v>-95.05</v>
      </c>
      <c r="AP14" s="6">
        <v>111.77</v>
      </c>
      <c r="AQ14" s="6">
        <v>327.98</v>
      </c>
      <c r="AR14" s="6">
        <v>128.03</v>
      </c>
      <c r="AS14" s="6">
        <v>-58.1</v>
      </c>
      <c r="AT14" s="6">
        <v>24.01</v>
      </c>
      <c r="AU14" s="6">
        <v>33.56</v>
      </c>
      <c r="AV14" s="6">
        <v>-1496.4</v>
      </c>
      <c r="AY14" s="6">
        <f t="shared" si="5"/>
        <v>234.98886143815409</v>
      </c>
      <c r="BA14" s="6">
        <f t="shared" si="4"/>
        <v>233.99535305214926</v>
      </c>
    </row>
    <row r="15" spans="1:53" s="6" customFormat="1" x14ac:dyDescent="0.25">
      <c r="A15" s="6">
        <v>-260.99</v>
      </c>
      <c r="B15" s="6">
        <f t="shared" si="1"/>
        <v>260.99</v>
      </c>
      <c r="C15" s="6">
        <v>-95.44</v>
      </c>
      <c r="D15" s="6">
        <v>625</v>
      </c>
      <c r="E15" s="6">
        <v>1568</v>
      </c>
      <c r="F15" s="6">
        <v>136.4</v>
      </c>
      <c r="G15" s="6">
        <v>644.29999999999995</v>
      </c>
      <c r="H15" s="6">
        <f t="shared" si="2"/>
        <v>29209.349417332327</v>
      </c>
      <c r="I15" s="6">
        <v>45</v>
      </c>
      <c r="J15" s="6">
        <v>-42.9</v>
      </c>
      <c r="K15" s="7">
        <f t="shared" si="0"/>
        <v>40.916953987242835</v>
      </c>
      <c r="L15" s="8">
        <f t="shared" si="3"/>
        <v>0.9092656441609519</v>
      </c>
      <c r="M15" s="6">
        <v>29.91</v>
      </c>
      <c r="N15" s="6">
        <v>29.59</v>
      </c>
      <c r="O15" s="6">
        <v>30.1</v>
      </c>
      <c r="P15" s="6">
        <v>31.8</v>
      </c>
      <c r="Q15" s="6">
        <v>30</v>
      </c>
      <c r="R15" s="6">
        <v>17.3</v>
      </c>
      <c r="S15" s="6">
        <v>18.600000000000001</v>
      </c>
      <c r="T15" s="6">
        <v>1.51</v>
      </c>
      <c r="U15" s="6">
        <v>0.55000000000000004</v>
      </c>
      <c r="V15" s="6">
        <v>12.58</v>
      </c>
      <c r="W15" s="6">
        <v>273</v>
      </c>
      <c r="X15" s="6">
        <v>29.59</v>
      </c>
      <c r="Y15" s="6">
        <v>29.91</v>
      </c>
      <c r="Z15" s="6">
        <v>-260.99</v>
      </c>
      <c r="AA15" s="6">
        <v>-323.89999999999998</v>
      </c>
      <c r="AB15" s="6">
        <v>-162.80000000000001</v>
      </c>
      <c r="AC15" s="6">
        <v>0</v>
      </c>
      <c r="AD15" s="6">
        <v>0.59799999999999998</v>
      </c>
      <c r="AE15" s="6">
        <v>-250</v>
      </c>
      <c r="AF15" s="6">
        <v>256.89999999999998</v>
      </c>
      <c r="AG15" s="6">
        <v>-325.08999999999997</v>
      </c>
      <c r="AH15" s="6">
        <v>-160.04</v>
      </c>
      <c r="AI15" s="6">
        <v>-1.1499999999999999</v>
      </c>
      <c r="AJ15" s="6">
        <v>7.0000000000000007E-2</v>
      </c>
      <c r="AK15" s="6">
        <v>51.51</v>
      </c>
      <c r="AL15" s="6">
        <v>51.5</v>
      </c>
      <c r="AM15" s="6">
        <v>67.599999999999994</v>
      </c>
      <c r="AN15" s="6">
        <v>-56.46</v>
      </c>
      <c r="AO15" s="6">
        <v>-99.01</v>
      </c>
      <c r="AP15" s="6">
        <v>113.95</v>
      </c>
      <c r="AQ15" s="6">
        <v>329.3</v>
      </c>
      <c r="AR15" s="6">
        <v>139.62</v>
      </c>
      <c r="AS15" s="6">
        <v>-24.88</v>
      </c>
      <c r="AT15" s="6">
        <v>88.6</v>
      </c>
      <c r="AU15" s="6">
        <v>-63.23</v>
      </c>
      <c r="AV15" s="6">
        <v>-1497.1</v>
      </c>
      <c r="AY15" s="6">
        <f t="shared" si="5"/>
        <v>256.3347908497791</v>
      </c>
      <c r="BA15" s="6">
        <f t="shared" si="4"/>
        <v>256.21895880281767</v>
      </c>
    </row>
    <row r="16" spans="1:53" s="6" customFormat="1" x14ac:dyDescent="0.25">
      <c r="A16" s="6">
        <v>-281.58</v>
      </c>
      <c r="B16" s="6">
        <f t="shared" si="1"/>
        <v>281.58</v>
      </c>
      <c r="C16" s="6">
        <v>-97.5</v>
      </c>
      <c r="D16" s="6">
        <v>625</v>
      </c>
      <c r="E16" s="6">
        <v>1600</v>
      </c>
      <c r="F16" s="6">
        <v>148.19999999999999</v>
      </c>
      <c r="G16" s="6">
        <v>644.20000000000005</v>
      </c>
      <c r="H16" s="6">
        <f t="shared" si="2"/>
        <v>32200.998011503427</v>
      </c>
      <c r="I16" s="6">
        <v>48.4</v>
      </c>
      <c r="J16" s="6">
        <v>-47.2</v>
      </c>
      <c r="K16" s="7">
        <f t="shared" si="0"/>
        <v>44.251123861943313</v>
      </c>
      <c r="L16" s="8">
        <f t="shared" si="3"/>
        <v>0.91427941863519246</v>
      </c>
      <c r="M16" s="6">
        <v>29.98</v>
      </c>
      <c r="N16" s="6">
        <v>29.6</v>
      </c>
      <c r="O16" s="6">
        <v>30.1</v>
      </c>
      <c r="P16" s="6">
        <v>32.200000000000003</v>
      </c>
      <c r="Q16" s="6">
        <v>30</v>
      </c>
      <c r="R16" s="6">
        <v>17.3</v>
      </c>
      <c r="S16" s="6">
        <v>18.7</v>
      </c>
      <c r="T16" s="6">
        <v>1.51</v>
      </c>
      <c r="U16" s="6">
        <v>0.55000000000000004</v>
      </c>
      <c r="V16" s="6">
        <v>12.59</v>
      </c>
      <c r="W16" s="6">
        <v>325</v>
      </c>
      <c r="X16" s="6">
        <v>29.6</v>
      </c>
      <c r="Y16" s="6">
        <v>29.98</v>
      </c>
      <c r="Z16" s="6">
        <v>-281.58</v>
      </c>
      <c r="AA16" s="6">
        <v>-351.4</v>
      </c>
      <c r="AB16" s="6">
        <v>-177</v>
      </c>
      <c r="AC16" s="6">
        <v>0</v>
      </c>
      <c r="AD16" s="6">
        <v>0.60799999999999998</v>
      </c>
      <c r="AE16" s="6">
        <v>-250</v>
      </c>
      <c r="AF16" s="6">
        <v>276.89999999999998</v>
      </c>
      <c r="AG16" s="6">
        <v>-352.14</v>
      </c>
      <c r="AH16" s="6">
        <v>-178.39</v>
      </c>
      <c r="AI16" s="6">
        <v>-1.1499999999999999</v>
      </c>
      <c r="AJ16" s="6">
        <v>7.0000000000000007E-2</v>
      </c>
      <c r="AK16" s="6">
        <v>54.53</v>
      </c>
      <c r="AL16" s="6">
        <v>54.5</v>
      </c>
      <c r="AM16" s="6">
        <v>72.7</v>
      </c>
      <c r="AN16" s="6">
        <v>-54.88</v>
      </c>
      <c r="AO16" s="6">
        <v>-101.94</v>
      </c>
      <c r="AP16" s="6">
        <v>115.74</v>
      </c>
      <c r="AQ16" s="6">
        <v>326.64</v>
      </c>
      <c r="AR16" s="6">
        <v>153.11000000000001</v>
      </c>
      <c r="AS16" s="6">
        <v>-1.72</v>
      </c>
      <c r="AT16" s="6">
        <v>-73.819999999999993</v>
      </c>
      <c r="AU16" s="6">
        <v>72.930000000000007</v>
      </c>
      <c r="AV16" s="6">
        <v>-1500.7</v>
      </c>
      <c r="AY16" s="6">
        <f t="shared" si="5"/>
        <v>278.21840341717149</v>
      </c>
      <c r="BA16" s="6">
        <f t="shared" si="4"/>
        <v>279.12861883010135</v>
      </c>
    </row>
    <row r="17" spans="1:53" s="6" customFormat="1" x14ac:dyDescent="0.25">
      <c r="A17" s="6">
        <v>-300.31</v>
      </c>
      <c r="B17" s="6">
        <f t="shared" si="1"/>
        <v>300.31</v>
      </c>
      <c r="C17" s="6">
        <v>-95.93</v>
      </c>
      <c r="D17" s="6">
        <v>625</v>
      </c>
      <c r="E17" s="6">
        <v>1588</v>
      </c>
      <c r="F17" s="6">
        <v>159.1</v>
      </c>
      <c r="G17" s="6">
        <v>644.4</v>
      </c>
      <c r="H17" s="6">
        <f t="shared" si="2"/>
        <v>35181.241983625136</v>
      </c>
      <c r="I17" s="6">
        <v>52.2</v>
      </c>
      <c r="J17" s="6">
        <v>-50</v>
      </c>
      <c r="K17" s="7">
        <f t="shared" si="0"/>
        <v>47.182019006875528</v>
      </c>
      <c r="L17" s="8">
        <f t="shared" si="3"/>
        <v>0.90387009591715561</v>
      </c>
      <c r="M17" s="6">
        <v>30.07</v>
      </c>
      <c r="N17" s="6">
        <v>29.64</v>
      </c>
      <c r="O17" s="6">
        <v>30.1</v>
      </c>
      <c r="P17" s="6">
        <v>32.6</v>
      </c>
      <c r="Q17" s="6">
        <v>30.1</v>
      </c>
      <c r="R17" s="6">
        <v>17.3</v>
      </c>
      <c r="S17" s="6">
        <v>18.7</v>
      </c>
      <c r="T17" s="6">
        <v>1.51</v>
      </c>
      <c r="U17" s="6">
        <v>0.55000000000000004</v>
      </c>
      <c r="V17" s="6">
        <v>12.59</v>
      </c>
      <c r="W17" s="6">
        <v>371</v>
      </c>
      <c r="X17" s="6">
        <v>29.64</v>
      </c>
      <c r="Y17" s="6">
        <v>30.07</v>
      </c>
      <c r="Z17" s="6">
        <v>-300.31</v>
      </c>
      <c r="AA17" s="6">
        <v>-377.5</v>
      </c>
      <c r="AB17" s="6">
        <v>-189.9</v>
      </c>
      <c r="AC17" s="6">
        <v>0</v>
      </c>
      <c r="AD17" s="6">
        <v>0.61799999999999999</v>
      </c>
      <c r="AE17" s="6">
        <v>-250</v>
      </c>
      <c r="AF17" s="6">
        <v>297</v>
      </c>
      <c r="AG17" s="6">
        <v>-379.21</v>
      </c>
      <c r="AH17" s="6">
        <v>-190.1</v>
      </c>
      <c r="AI17" s="6">
        <v>-1.1499999999999999</v>
      </c>
      <c r="AJ17" s="6">
        <v>7.0000000000000007E-2</v>
      </c>
      <c r="AK17" s="6">
        <v>57.96</v>
      </c>
      <c r="AL17" s="6">
        <v>58</v>
      </c>
      <c r="AM17" s="6">
        <v>79</v>
      </c>
      <c r="AN17" s="6">
        <v>-52.99</v>
      </c>
      <c r="AO17" s="6">
        <v>-105.16</v>
      </c>
      <c r="AP17" s="6">
        <v>117.74</v>
      </c>
      <c r="AQ17" s="6">
        <v>328.19</v>
      </c>
      <c r="AR17" s="6">
        <v>163.08000000000001</v>
      </c>
      <c r="AS17" s="6">
        <v>-48.99</v>
      </c>
      <c r="AT17" s="6">
        <v>66.2</v>
      </c>
      <c r="AU17" s="6">
        <v>-18.14</v>
      </c>
      <c r="AV17" s="6">
        <v>-1500.3</v>
      </c>
      <c r="AY17" s="6">
        <f t="shared" si="5"/>
        <v>298.80450130478289</v>
      </c>
      <c r="BA17" s="6">
        <f t="shared" si="4"/>
        <v>299.9485240003691</v>
      </c>
    </row>
    <row r="18" spans="1:53" x14ac:dyDescent="0.25">
      <c r="A18">
        <v>-20.57</v>
      </c>
      <c r="B18" s="3">
        <f t="shared" si="1"/>
        <v>20.57</v>
      </c>
      <c r="C18">
        <v>-92.03</v>
      </c>
      <c r="D18">
        <v>1251</v>
      </c>
      <c r="E18">
        <v>3018</v>
      </c>
      <c r="F18">
        <v>21.6</v>
      </c>
      <c r="G18">
        <v>638.1</v>
      </c>
      <c r="H18" s="6">
        <f t="shared" si="2"/>
        <v>3786.8882702827386</v>
      </c>
      <c r="I18">
        <v>7.1</v>
      </c>
      <c r="J18">
        <v>-6.5</v>
      </c>
      <c r="K18" s="4">
        <f t="shared" si="0"/>
        <v>6.4715186554942941</v>
      </c>
      <c r="L18" s="5">
        <f t="shared" si="3"/>
        <v>0.91148150077384427</v>
      </c>
      <c r="M18">
        <v>30.05</v>
      </c>
      <c r="N18">
        <v>29.57</v>
      </c>
      <c r="O18">
        <v>29.9</v>
      </c>
      <c r="P18">
        <v>29.3</v>
      </c>
      <c r="Q18">
        <v>29.2</v>
      </c>
      <c r="R18">
        <v>17.7</v>
      </c>
      <c r="S18">
        <v>20.6</v>
      </c>
      <c r="T18">
        <v>1.5</v>
      </c>
      <c r="U18">
        <v>0.55000000000000004</v>
      </c>
      <c r="V18">
        <v>12.58</v>
      </c>
      <c r="W18">
        <v>410</v>
      </c>
      <c r="X18">
        <v>29.57</v>
      </c>
      <c r="Y18">
        <v>30.05</v>
      </c>
      <c r="Z18">
        <v>-20.57</v>
      </c>
      <c r="AA18">
        <v>-33.299999999999997</v>
      </c>
      <c r="AB18">
        <v>-16.100000000000001</v>
      </c>
      <c r="AC18">
        <v>0</v>
      </c>
      <c r="AD18">
        <v>0.75600000000000001</v>
      </c>
      <c r="AE18">
        <v>-22.62</v>
      </c>
      <c r="AF18">
        <v>19.899999999999999</v>
      </c>
      <c r="AG18">
        <v>-33.86</v>
      </c>
      <c r="AH18">
        <v>-15.93</v>
      </c>
      <c r="AI18">
        <v>-1.1499999999999999</v>
      </c>
      <c r="AJ18">
        <v>7.0000000000000007E-2</v>
      </c>
      <c r="AK18">
        <v>41.28</v>
      </c>
      <c r="AL18">
        <v>41.3</v>
      </c>
      <c r="AM18">
        <v>47.5</v>
      </c>
      <c r="AN18">
        <v>-136.51</v>
      </c>
      <c r="AO18">
        <v>-48.35</v>
      </c>
      <c r="AP18">
        <v>144.79</v>
      </c>
      <c r="AQ18">
        <v>329.85</v>
      </c>
      <c r="AR18">
        <v>22.4</v>
      </c>
      <c r="AS18">
        <v>4.51</v>
      </c>
      <c r="AT18">
        <v>-4.71</v>
      </c>
      <c r="AU18">
        <v>0.38</v>
      </c>
      <c r="AV18">
        <v>-3004.3</v>
      </c>
      <c r="AY18">
        <f t="shared" si="5"/>
        <v>26.154349542666889</v>
      </c>
      <c r="BA18">
        <f t="shared" si="4"/>
        <v>26.460012282687998</v>
      </c>
    </row>
    <row r="19" spans="1:53" x14ac:dyDescent="0.25">
      <c r="A19">
        <v>-40.869999999999997</v>
      </c>
      <c r="B19" s="3">
        <f t="shared" si="1"/>
        <v>40.869999999999997</v>
      </c>
      <c r="C19">
        <v>-94.92</v>
      </c>
      <c r="D19">
        <v>1251</v>
      </c>
      <c r="E19">
        <v>3001</v>
      </c>
      <c r="F19">
        <v>41.2</v>
      </c>
      <c r="G19">
        <v>640.70000000000005</v>
      </c>
      <c r="H19" s="6">
        <f t="shared" si="2"/>
        <v>7149.438413374859</v>
      </c>
      <c r="I19">
        <v>13.6</v>
      </c>
      <c r="J19">
        <v>-12.9</v>
      </c>
      <c r="K19" s="4">
        <f t="shared" si="0"/>
        <v>12.847820978365791</v>
      </c>
      <c r="L19" s="5">
        <f t="shared" si="3"/>
        <v>0.94469271899748464</v>
      </c>
      <c r="M19">
        <v>30.04</v>
      </c>
      <c r="N19">
        <v>29.57</v>
      </c>
      <c r="O19">
        <v>29.9</v>
      </c>
      <c r="P19">
        <v>29.4</v>
      </c>
      <c r="Q19">
        <v>29.2</v>
      </c>
      <c r="R19">
        <v>17.7</v>
      </c>
      <c r="S19">
        <v>20.7</v>
      </c>
      <c r="T19">
        <v>1.5</v>
      </c>
      <c r="U19">
        <v>0.55000000000000004</v>
      </c>
      <c r="V19">
        <v>12.59</v>
      </c>
      <c r="W19">
        <v>407</v>
      </c>
      <c r="X19">
        <v>29.57</v>
      </c>
      <c r="Y19">
        <v>30.04</v>
      </c>
      <c r="Z19">
        <v>-40.869999999999997</v>
      </c>
      <c r="AA19">
        <v>-59.6</v>
      </c>
      <c r="AB19">
        <v>-30.8</v>
      </c>
      <c r="AC19">
        <v>0</v>
      </c>
      <c r="AD19">
        <v>0.78700000000000003</v>
      </c>
      <c r="AE19">
        <v>-42.88</v>
      </c>
      <c r="AF19">
        <v>40</v>
      </c>
      <c r="AG19">
        <v>-59.36</v>
      </c>
      <c r="AH19">
        <v>-31.47</v>
      </c>
      <c r="AI19">
        <v>-1.1499999999999999</v>
      </c>
      <c r="AJ19">
        <v>7.0000000000000007E-2</v>
      </c>
      <c r="AK19">
        <v>41.06</v>
      </c>
      <c r="AL19">
        <v>41.1</v>
      </c>
      <c r="AM19">
        <v>47.4</v>
      </c>
      <c r="AN19">
        <v>-131.24</v>
      </c>
      <c r="AO19">
        <v>-74.16</v>
      </c>
      <c r="AP19">
        <v>150.71</v>
      </c>
      <c r="AQ19">
        <v>329.21</v>
      </c>
      <c r="AR19">
        <v>42.8</v>
      </c>
      <c r="AS19">
        <v>7.61</v>
      </c>
      <c r="AT19">
        <v>-4.93</v>
      </c>
      <c r="AU19">
        <v>-2.57</v>
      </c>
      <c r="AV19">
        <v>-3001.9</v>
      </c>
      <c r="AY19">
        <f t="shared" si="5"/>
        <v>47.438381085361677</v>
      </c>
      <c r="BA19">
        <f t="shared" si="4"/>
        <v>47.50773884326636</v>
      </c>
    </row>
    <row r="20" spans="1:53" x14ac:dyDescent="0.25">
      <c r="A20">
        <v>-60.84</v>
      </c>
      <c r="B20" s="3">
        <f t="shared" si="1"/>
        <v>60.84</v>
      </c>
      <c r="C20">
        <v>-96.48</v>
      </c>
      <c r="D20">
        <v>1251</v>
      </c>
      <c r="E20">
        <v>3040</v>
      </c>
      <c r="F20">
        <v>60.5</v>
      </c>
      <c r="G20">
        <v>641.9</v>
      </c>
      <c r="H20" s="6">
        <f t="shared" si="2"/>
        <v>10549.05587815149</v>
      </c>
      <c r="I20">
        <v>20.100000000000001</v>
      </c>
      <c r="J20">
        <v>-19.399999999999999</v>
      </c>
      <c r="K20" s="4">
        <f t="shared" si="0"/>
        <v>19.026802065780178</v>
      </c>
      <c r="L20" s="5">
        <f t="shared" si="3"/>
        <v>0.94660706794926253</v>
      </c>
      <c r="M20">
        <v>30.05</v>
      </c>
      <c r="N20">
        <v>29.56</v>
      </c>
      <c r="O20">
        <v>29.9</v>
      </c>
      <c r="P20">
        <v>29.6</v>
      </c>
      <c r="Q20">
        <v>29.3</v>
      </c>
      <c r="R20">
        <v>17.8</v>
      </c>
      <c r="S20">
        <v>20.8</v>
      </c>
      <c r="T20">
        <v>1.51</v>
      </c>
      <c r="U20">
        <v>0.55000000000000004</v>
      </c>
      <c r="V20">
        <v>12.59</v>
      </c>
      <c r="W20">
        <v>417</v>
      </c>
      <c r="X20">
        <v>29.56</v>
      </c>
      <c r="Y20">
        <v>30.05</v>
      </c>
      <c r="Z20">
        <v>-60.84</v>
      </c>
      <c r="AA20">
        <v>-84.5</v>
      </c>
      <c r="AB20">
        <v>-42.2</v>
      </c>
      <c r="AC20">
        <v>0</v>
      </c>
      <c r="AD20">
        <v>0.82499999999999996</v>
      </c>
      <c r="AE20">
        <v>-62.62</v>
      </c>
      <c r="AF20">
        <v>60</v>
      </c>
      <c r="AG20">
        <v>-83.48</v>
      </c>
      <c r="AH20">
        <v>-40.700000000000003</v>
      </c>
      <c r="AI20">
        <v>-1.1499999999999999</v>
      </c>
      <c r="AJ20">
        <v>7.0000000000000007E-2</v>
      </c>
      <c r="AK20">
        <v>41.03</v>
      </c>
      <c r="AL20">
        <v>41</v>
      </c>
      <c r="AM20">
        <v>47.5</v>
      </c>
      <c r="AN20">
        <v>-126.49</v>
      </c>
      <c r="AO20">
        <v>-94.64</v>
      </c>
      <c r="AP20">
        <v>157.94999999999999</v>
      </c>
      <c r="AQ20">
        <v>329.83</v>
      </c>
      <c r="AR20">
        <v>62.11</v>
      </c>
      <c r="AS20">
        <v>2.33</v>
      </c>
      <c r="AT20">
        <v>-1.59</v>
      </c>
      <c r="AU20">
        <v>-0.13</v>
      </c>
      <c r="AV20">
        <v>-2986.4</v>
      </c>
      <c r="AY20">
        <f t="shared" si="5"/>
        <v>66.787311669208549</v>
      </c>
      <c r="BA20">
        <f t="shared" si="4"/>
        <v>65.671151961877442</v>
      </c>
    </row>
    <row r="21" spans="1:53" x14ac:dyDescent="0.25">
      <c r="A21">
        <v>-80.849999999999994</v>
      </c>
      <c r="B21" s="3">
        <f t="shared" si="1"/>
        <v>80.849999999999994</v>
      </c>
      <c r="C21">
        <v>-96.4</v>
      </c>
      <c r="D21">
        <v>1251</v>
      </c>
      <c r="E21">
        <v>3006</v>
      </c>
      <c r="F21">
        <v>80.599999999999994</v>
      </c>
      <c r="G21">
        <v>642.6</v>
      </c>
      <c r="H21" s="6">
        <f t="shared" si="2"/>
        <v>14264.27349744809</v>
      </c>
      <c r="I21">
        <v>26.5</v>
      </c>
      <c r="J21">
        <v>-25.5</v>
      </c>
      <c r="K21" s="4">
        <f t="shared" si="0"/>
        <v>25.430256336198603</v>
      </c>
      <c r="L21" s="5">
        <f t="shared" si="3"/>
        <v>0.95963231457353215</v>
      </c>
      <c r="M21">
        <v>30.05</v>
      </c>
      <c r="N21">
        <v>29.56</v>
      </c>
      <c r="O21">
        <v>29.9</v>
      </c>
      <c r="P21">
        <v>29.7</v>
      </c>
      <c r="Q21">
        <v>29.4</v>
      </c>
      <c r="R21">
        <v>17.8</v>
      </c>
      <c r="S21">
        <v>20.9</v>
      </c>
      <c r="T21">
        <v>1.5</v>
      </c>
      <c r="U21">
        <v>0.55000000000000004</v>
      </c>
      <c r="V21">
        <v>12.59</v>
      </c>
      <c r="W21">
        <v>423</v>
      </c>
      <c r="X21">
        <v>29.56</v>
      </c>
      <c r="Y21">
        <v>30.05</v>
      </c>
      <c r="Z21">
        <v>-80.849999999999994</v>
      </c>
      <c r="AA21">
        <v>-107.7</v>
      </c>
      <c r="AB21">
        <v>-54.7</v>
      </c>
      <c r="AC21">
        <v>0</v>
      </c>
      <c r="AD21">
        <v>0.876</v>
      </c>
      <c r="AE21">
        <v>-83.84</v>
      </c>
      <c r="AF21">
        <v>79.900000000000006</v>
      </c>
      <c r="AG21">
        <v>-107.13</v>
      </c>
      <c r="AH21">
        <v>-55.25</v>
      </c>
      <c r="AI21">
        <v>-1.1499999999999999</v>
      </c>
      <c r="AJ21">
        <v>7.0000000000000007E-2</v>
      </c>
      <c r="AK21">
        <v>41.21</v>
      </c>
      <c r="AL21">
        <v>41.2</v>
      </c>
      <c r="AM21">
        <v>48.1</v>
      </c>
      <c r="AN21">
        <v>-123.81</v>
      </c>
      <c r="AO21">
        <v>-112.09</v>
      </c>
      <c r="AP21">
        <v>167</v>
      </c>
      <c r="AQ21">
        <v>328.63</v>
      </c>
      <c r="AR21">
        <v>82.22</v>
      </c>
      <c r="AS21">
        <v>12.13</v>
      </c>
      <c r="AT21">
        <v>-14.19</v>
      </c>
      <c r="AU21">
        <v>2.0699999999999998</v>
      </c>
      <c r="AV21">
        <v>-3003.6</v>
      </c>
      <c r="AY21">
        <f t="shared" si="5"/>
        <v>85.41481136196461</v>
      </c>
      <c r="BA21">
        <f t="shared" si="4"/>
        <v>85.233207730320686</v>
      </c>
    </row>
    <row r="22" spans="1:53" x14ac:dyDescent="0.25">
      <c r="A22">
        <v>-99.97</v>
      </c>
      <c r="B22" s="3">
        <f t="shared" si="1"/>
        <v>99.97</v>
      </c>
      <c r="C22">
        <v>-96.68</v>
      </c>
      <c r="D22">
        <v>1251</v>
      </c>
      <c r="E22">
        <v>3007</v>
      </c>
      <c r="F22">
        <v>99.5</v>
      </c>
      <c r="G22">
        <v>643.6</v>
      </c>
      <c r="H22" s="6">
        <f t="shared" si="2"/>
        <v>17892.62724877624</v>
      </c>
      <c r="I22">
        <v>32.6</v>
      </c>
      <c r="J22">
        <v>-31.5</v>
      </c>
      <c r="K22" s="4">
        <f t="shared" si="0"/>
        <v>31.458845927533719</v>
      </c>
      <c r="L22" s="5">
        <f t="shared" si="3"/>
        <v>0.96499527385072759</v>
      </c>
      <c r="M22">
        <v>30.06</v>
      </c>
      <c r="N22">
        <v>29.56</v>
      </c>
      <c r="O22">
        <v>29.9</v>
      </c>
      <c r="P22">
        <v>30</v>
      </c>
      <c r="Q22">
        <v>29.4</v>
      </c>
      <c r="R22">
        <v>17.8</v>
      </c>
      <c r="S22">
        <v>21</v>
      </c>
      <c r="T22">
        <v>1.5</v>
      </c>
      <c r="U22">
        <v>0.55000000000000004</v>
      </c>
      <c r="V22">
        <v>12.6</v>
      </c>
      <c r="W22">
        <v>428</v>
      </c>
      <c r="X22">
        <v>29.56</v>
      </c>
      <c r="Y22">
        <v>30.06</v>
      </c>
      <c r="Z22">
        <v>-99.97</v>
      </c>
      <c r="AA22">
        <v>-129.1</v>
      </c>
      <c r="AB22">
        <v>-66.400000000000006</v>
      </c>
      <c r="AC22">
        <v>-1.6339999999999999</v>
      </c>
      <c r="AD22">
        <v>0.91500000000000004</v>
      </c>
      <c r="AE22">
        <v>-103.52</v>
      </c>
      <c r="AF22">
        <v>99.9</v>
      </c>
      <c r="AG22">
        <v>-127.88</v>
      </c>
      <c r="AH22">
        <v>-67.03</v>
      </c>
      <c r="AI22">
        <v>-1.1499999999999999</v>
      </c>
      <c r="AJ22">
        <v>7.0000000000000007E-2</v>
      </c>
      <c r="AK22">
        <v>41.57</v>
      </c>
      <c r="AL22">
        <v>41.6</v>
      </c>
      <c r="AM22">
        <v>49.2</v>
      </c>
      <c r="AN22">
        <v>-120.01</v>
      </c>
      <c r="AO22">
        <v>-126.42</v>
      </c>
      <c r="AP22">
        <v>174.3</v>
      </c>
      <c r="AQ22">
        <v>328.03</v>
      </c>
      <c r="AR22">
        <v>102.71</v>
      </c>
      <c r="AS22">
        <v>12.38</v>
      </c>
      <c r="AT22">
        <v>2.9</v>
      </c>
      <c r="AU22">
        <v>-15.33</v>
      </c>
      <c r="AV22">
        <v>-3005</v>
      </c>
      <c r="AY22">
        <f t="shared" si="5"/>
        <v>102.65420108305358</v>
      </c>
      <c r="BA22">
        <f t="shared" si="4"/>
        <v>102.09386685790679</v>
      </c>
    </row>
    <row r="23" spans="1:53" x14ac:dyDescent="0.25">
      <c r="A23">
        <v>-117.97</v>
      </c>
      <c r="B23" s="3">
        <f t="shared" si="1"/>
        <v>117.97</v>
      </c>
      <c r="C23">
        <v>-97.1</v>
      </c>
      <c r="D23">
        <v>1251</v>
      </c>
      <c r="E23">
        <v>2992</v>
      </c>
      <c r="F23">
        <v>116.9</v>
      </c>
      <c r="G23">
        <v>644.6</v>
      </c>
      <c r="H23" s="6">
        <f t="shared" si="2"/>
        <v>21187.756687006204</v>
      </c>
      <c r="I23">
        <v>38.1</v>
      </c>
      <c r="J23">
        <v>-37</v>
      </c>
      <c r="K23" s="4">
        <f t="shared" si="0"/>
        <v>37.052720881740761</v>
      </c>
      <c r="L23" s="5">
        <f t="shared" si="3"/>
        <v>0.97251235910080736</v>
      </c>
      <c r="M23">
        <v>30.07</v>
      </c>
      <c r="N23">
        <v>29.56</v>
      </c>
      <c r="O23">
        <v>29.9</v>
      </c>
      <c r="P23">
        <v>30.2</v>
      </c>
      <c r="Q23">
        <v>29.5</v>
      </c>
      <c r="R23">
        <v>17.8</v>
      </c>
      <c r="S23">
        <v>21.1</v>
      </c>
      <c r="T23">
        <v>1.51</v>
      </c>
      <c r="U23">
        <v>0.55000000000000004</v>
      </c>
      <c r="V23">
        <v>12.59</v>
      </c>
      <c r="W23">
        <v>440</v>
      </c>
      <c r="X23">
        <v>29.56</v>
      </c>
      <c r="Y23">
        <v>30.07</v>
      </c>
      <c r="Z23">
        <v>-117.97</v>
      </c>
      <c r="AA23">
        <v>-147.4</v>
      </c>
      <c r="AB23">
        <v>-80.599999999999994</v>
      </c>
      <c r="AC23">
        <v>-6.8159999999999998</v>
      </c>
      <c r="AD23">
        <v>0.93899999999999995</v>
      </c>
      <c r="AE23">
        <v>-127.11</v>
      </c>
      <c r="AF23">
        <v>120</v>
      </c>
      <c r="AG23">
        <v>-150.62</v>
      </c>
      <c r="AH23">
        <v>-81.87</v>
      </c>
      <c r="AI23">
        <v>-1.1499999999999999</v>
      </c>
      <c r="AJ23">
        <v>7.0000000000000007E-2</v>
      </c>
      <c r="AK23">
        <v>42.21</v>
      </c>
      <c r="AL23">
        <v>42.2</v>
      </c>
      <c r="AM23">
        <v>50.6</v>
      </c>
      <c r="AN23">
        <v>-113.92</v>
      </c>
      <c r="AO23">
        <v>-137.28</v>
      </c>
      <c r="AP23">
        <v>178.36</v>
      </c>
      <c r="AQ23">
        <v>328.07</v>
      </c>
      <c r="AR23">
        <v>121.4</v>
      </c>
      <c r="AS23">
        <v>12.37</v>
      </c>
      <c r="AT23">
        <v>-21.13</v>
      </c>
      <c r="AU23">
        <v>8.5399999999999991</v>
      </c>
      <c r="AV23">
        <v>-2999.3</v>
      </c>
      <c r="AY23">
        <f t="shared" si="5"/>
        <v>118.79208727857255</v>
      </c>
      <c r="BA23">
        <f t="shared" si="4"/>
        <v>121.22104045915461</v>
      </c>
    </row>
    <row r="24" spans="1:53" x14ac:dyDescent="0.25">
      <c r="A24">
        <v>-139.08000000000001</v>
      </c>
      <c r="B24" s="3">
        <f t="shared" si="1"/>
        <v>139.08000000000001</v>
      </c>
      <c r="C24">
        <v>-96.81</v>
      </c>
      <c r="D24">
        <v>1252</v>
      </c>
      <c r="E24">
        <v>3000</v>
      </c>
      <c r="F24">
        <v>138.30000000000001</v>
      </c>
      <c r="G24">
        <v>644.6</v>
      </c>
      <c r="H24" s="6">
        <f t="shared" si="2"/>
        <v>25083.85854803383</v>
      </c>
      <c r="I24">
        <v>45.2</v>
      </c>
      <c r="J24">
        <v>-43.8</v>
      </c>
      <c r="K24" s="4">
        <f t="shared" si="0"/>
        <v>43.744246108523996</v>
      </c>
      <c r="L24" s="5">
        <f t="shared" si="3"/>
        <v>0.9677930554983184</v>
      </c>
      <c r="M24">
        <v>30.27</v>
      </c>
      <c r="N24">
        <v>29.64</v>
      </c>
      <c r="O24">
        <v>30</v>
      </c>
      <c r="P24">
        <v>30.9</v>
      </c>
      <c r="Q24">
        <v>29.9</v>
      </c>
      <c r="R24">
        <v>18.100000000000001</v>
      </c>
      <c r="S24">
        <v>22.4</v>
      </c>
      <c r="T24">
        <v>1.5</v>
      </c>
      <c r="U24">
        <v>0.55000000000000004</v>
      </c>
      <c r="V24">
        <v>12.6</v>
      </c>
      <c r="W24">
        <v>543</v>
      </c>
      <c r="X24">
        <v>29.64</v>
      </c>
      <c r="Y24">
        <v>30.27</v>
      </c>
      <c r="Z24">
        <v>-139.08000000000001</v>
      </c>
      <c r="AA24">
        <v>-165.2</v>
      </c>
      <c r="AB24">
        <v>-106.6</v>
      </c>
      <c r="AC24">
        <v>-31.744</v>
      </c>
      <c r="AD24">
        <v>0.95299999999999996</v>
      </c>
      <c r="AE24">
        <v>-149.83000000000001</v>
      </c>
      <c r="AF24">
        <v>157.4</v>
      </c>
      <c r="AG24">
        <v>-166.21</v>
      </c>
      <c r="AH24">
        <v>-105.29</v>
      </c>
      <c r="AI24">
        <v>-1.1499999999999999</v>
      </c>
      <c r="AJ24">
        <v>7.0000000000000007E-2</v>
      </c>
      <c r="AK24">
        <v>46.35</v>
      </c>
      <c r="AL24">
        <v>46.4</v>
      </c>
      <c r="AM24">
        <v>58.1</v>
      </c>
      <c r="AN24">
        <v>-104.93</v>
      </c>
      <c r="AO24">
        <v>-147.80000000000001</v>
      </c>
      <c r="AP24">
        <v>180.43</v>
      </c>
      <c r="AQ24">
        <v>327.7</v>
      </c>
      <c r="AR24">
        <v>141.49</v>
      </c>
      <c r="AS24">
        <v>10.53</v>
      </c>
      <c r="AT24">
        <v>-1.92</v>
      </c>
      <c r="AU24">
        <v>-8.25</v>
      </c>
      <c r="AV24">
        <v>-3003.5</v>
      </c>
      <c r="AY24">
        <f t="shared" si="5"/>
        <v>139.02266002346522</v>
      </c>
      <c r="BA24">
        <f t="shared" si="4"/>
        <v>139.12538984671346</v>
      </c>
    </row>
    <row r="25" spans="1:53" x14ac:dyDescent="0.25">
      <c r="A25">
        <v>-21.88</v>
      </c>
      <c r="B25" s="3">
        <f t="shared" si="1"/>
        <v>21.88</v>
      </c>
      <c r="C25">
        <v>-91.12</v>
      </c>
      <c r="D25">
        <v>1876</v>
      </c>
      <c r="E25">
        <v>4523</v>
      </c>
      <c r="F25">
        <v>34.4</v>
      </c>
      <c r="G25">
        <v>639.4</v>
      </c>
      <c r="H25" s="6">
        <f t="shared" si="2"/>
        <v>7631.63275459128</v>
      </c>
      <c r="I25">
        <v>11.3</v>
      </c>
      <c r="J25">
        <v>-10.3</v>
      </c>
      <c r="K25" s="4">
        <f t="shared" si="0"/>
        <v>10.313685737796325</v>
      </c>
      <c r="L25" s="5">
        <f t="shared" si="3"/>
        <v>0.91271555201737387</v>
      </c>
      <c r="M25">
        <v>30.33</v>
      </c>
      <c r="N25">
        <v>29.71</v>
      </c>
      <c r="O25">
        <v>30</v>
      </c>
      <c r="P25">
        <v>29.8</v>
      </c>
      <c r="Q25">
        <v>29.7</v>
      </c>
      <c r="R25">
        <v>18.8</v>
      </c>
      <c r="S25">
        <v>25.3</v>
      </c>
      <c r="T25">
        <v>1.51</v>
      </c>
      <c r="U25">
        <v>0.55000000000000004</v>
      </c>
      <c r="V25">
        <v>12.6</v>
      </c>
      <c r="W25">
        <v>538</v>
      </c>
      <c r="X25">
        <v>29.71</v>
      </c>
      <c r="Y25">
        <v>30.33</v>
      </c>
      <c r="Z25">
        <v>-21.88</v>
      </c>
      <c r="AA25">
        <v>-27.1</v>
      </c>
      <c r="AB25">
        <v>-53</v>
      </c>
      <c r="AC25">
        <v>-28.393000000000001</v>
      </c>
      <c r="AD25">
        <v>0.94899999999999995</v>
      </c>
      <c r="AE25">
        <v>-20.94</v>
      </c>
      <c r="AF25">
        <v>43</v>
      </c>
      <c r="AG25">
        <v>-27.56</v>
      </c>
      <c r="AH25">
        <v>-54.51</v>
      </c>
      <c r="AI25">
        <v>-1.1499999999999999</v>
      </c>
      <c r="AJ25">
        <v>7.0000000000000007E-2</v>
      </c>
      <c r="AK25">
        <v>42.82</v>
      </c>
      <c r="AL25">
        <v>42.8</v>
      </c>
      <c r="AM25">
        <v>51.3</v>
      </c>
      <c r="AN25">
        <v>-163.02000000000001</v>
      </c>
      <c r="AO25">
        <v>-79.44</v>
      </c>
      <c r="AP25">
        <v>181.31</v>
      </c>
      <c r="AQ25">
        <v>329.6</v>
      </c>
      <c r="AR25">
        <v>36.44</v>
      </c>
      <c r="AS25">
        <v>5.23</v>
      </c>
      <c r="AT25">
        <v>-3.37</v>
      </c>
      <c r="AU25">
        <v>-2.5099999999999998</v>
      </c>
      <c r="AV25">
        <v>-4501.3</v>
      </c>
      <c r="AY25">
        <f t="shared" si="5"/>
        <v>42.091626245608516</v>
      </c>
      <c r="BA25">
        <f t="shared" si="4"/>
        <v>43.190819047570741</v>
      </c>
    </row>
    <row r="26" spans="1:53" x14ac:dyDescent="0.25">
      <c r="A26">
        <v>-41.38</v>
      </c>
      <c r="B26" s="3">
        <f t="shared" si="1"/>
        <v>41.38</v>
      </c>
      <c r="C26">
        <v>-94.43</v>
      </c>
      <c r="D26">
        <v>1876</v>
      </c>
      <c r="E26">
        <v>4501</v>
      </c>
      <c r="F26">
        <v>62.7</v>
      </c>
      <c r="G26">
        <v>642</v>
      </c>
      <c r="H26" s="6">
        <f t="shared" si="2"/>
        <v>11916.136992904369</v>
      </c>
      <c r="I26">
        <v>20.6</v>
      </c>
      <c r="J26">
        <v>-19.5</v>
      </c>
      <c r="K26" s="4">
        <f t="shared" si="0"/>
        <v>19.504632234645385</v>
      </c>
      <c r="L26" s="5">
        <f t="shared" si="3"/>
        <v>0.9468268075070575</v>
      </c>
      <c r="M26">
        <v>30.36</v>
      </c>
      <c r="N26">
        <v>29.71</v>
      </c>
      <c r="O26">
        <v>30</v>
      </c>
      <c r="P26">
        <v>30.1</v>
      </c>
      <c r="Q26">
        <v>29.8</v>
      </c>
      <c r="R26">
        <v>18.8</v>
      </c>
      <c r="S26">
        <v>25.5</v>
      </c>
      <c r="T26">
        <v>1.51</v>
      </c>
      <c r="U26">
        <v>0.55000000000000004</v>
      </c>
      <c r="V26">
        <v>12.6</v>
      </c>
      <c r="W26">
        <v>557</v>
      </c>
      <c r="X26">
        <v>29.71</v>
      </c>
      <c r="Y26">
        <v>30.36</v>
      </c>
      <c r="Z26">
        <v>-41.38</v>
      </c>
      <c r="AA26">
        <v>-46.3</v>
      </c>
      <c r="AB26">
        <v>-80.8</v>
      </c>
      <c r="AC26">
        <v>-22.152999999999999</v>
      </c>
      <c r="AD26">
        <v>0.94799999999999995</v>
      </c>
      <c r="AE26">
        <v>-38.24</v>
      </c>
      <c r="AF26">
        <v>59</v>
      </c>
      <c r="AG26">
        <v>-46.95</v>
      </c>
      <c r="AH26">
        <v>-79.69</v>
      </c>
      <c r="AI26">
        <v>-1.1499999999999999</v>
      </c>
      <c r="AJ26">
        <v>7.0000000000000007E-2</v>
      </c>
      <c r="AK26">
        <v>43.03</v>
      </c>
      <c r="AL26">
        <v>43</v>
      </c>
      <c r="AM26">
        <v>52.1</v>
      </c>
      <c r="AN26">
        <v>-145.97</v>
      </c>
      <c r="AO26">
        <v>-107.01</v>
      </c>
      <c r="AP26">
        <v>180.96</v>
      </c>
      <c r="AQ26">
        <v>328.88</v>
      </c>
      <c r="AR26">
        <v>65.86</v>
      </c>
      <c r="AS26">
        <v>4.55</v>
      </c>
      <c r="AT26">
        <v>-2.14</v>
      </c>
      <c r="AU26">
        <v>-2.56</v>
      </c>
      <c r="AV26">
        <v>-4501.1000000000004</v>
      </c>
      <c r="AY26">
        <f t="shared" si="5"/>
        <v>65.849563400223076</v>
      </c>
      <c r="BA26">
        <f t="shared" si="4"/>
        <v>65.401829485114561</v>
      </c>
    </row>
    <row r="27" spans="1:53" x14ac:dyDescent="0.25">
      <c r="A27">
        <v>-60.21</v>
      </c>
      <c r="B27" s="3">
        <f t="shared" si="1"/>
        <v>60.21</v>
      </c>
      <c r="C27">
        <v>-95.95</v>
      </c>
      <c r="D27">
        <v>1875</v>
      </c>
      <c r="E27">
        <v>4501</v>
      </c>
      <c r="F27">
        <v>90.3</v>
      </c>
      <c r="G27">
        <v>643.29999999999995</v>
      </c>
      <c r="H27" s="6">
        <f t="shared" si="2"/>
        <v>16167.766349053911</v>
      </c>
      <c r="I27">
        <v>29.7</v>
      </c>
      <c r="J27">
        <v>-28.5</v>
      </c>
      <c r="K27" s="4">
        <f t="shared" si="0"/>
        <v>28.366988874440459</v>
      </c>
      <c r="L27" s="5">
        <f t="shared" si="3"/>
        <v>0.95511747051988083</v>
      </c>
      <c r="M27">
        <v>30.39</v>
      </c>
      <c r="N27">
        <v>29.72</v>
      </c>
      <c r="O27">
        <v>30</v>
      </c>
      <c r="P27">
        <v>30.4</v>
      </c>
      <c r="Q27">
        <v>29.9</v>
      </c>
      <c r="R27">
        <v>18.899999999999999</v>
      </c>
      <c r="S27">
        <v>25.7</v>
      </c>
      <c r="T27">
        <v>1.51</v>
      </c>
      <c r="U27">
        <v>0.55000000000000004</v>
      </c>
      <c r="V27">
        <v>12.59</v>
      </c>
      <c r="W27">
        <v>576</v>
      </c>
      <c r="X27">
        <v>29.72</v>
      </c>
      <c r="Y27">
        <v>30.39</v>
      </c>
      <c r="Z27">
        <v>-60.21</v>
      </c>
      <c r="AA27">
        <v>-62.2</v>
      </c>
      <c r="AB27">
        <v>-110.4</v>
      </c>
      <c r="AC27">
        <v>-21.068000000000001</v>
      </c>
      <c r="AD27">
        <v>0.94799999999999995</v>
      </c>
      <c r="AE27">
        <v>-56.51</v>
      </c>
      <c r="AF27">
        <v>78.8</v>
      </c>
      <c r="AG27">
        <v>-61.98</v>
      </c>
      <c r="AH27">
        <v>-110.9</v>
      </c>
      <c r="AI27">
        <v>-1.1499999999999999</v>
      </c>
      <c r="AJ27">
        <v>7.0000000000000007E-2</v>
      </c>
      <c r="AK27">
        <v>43.9</v>
      </c>
      <c r="AL27">
        <v>43.9</v>
      </c>
      <c r="AM27">
        <v>54.1</v>
      </c>
      <c r="AN27">
        <v>-128.52000000000001</v>
      </c>
      <c r="AO27">
        <v>-126.69</v>
      </c>
      <c r="AP27">
        <v>180.44</v>
      </c>
      <c r="AQ27">
        <v>328.3</v>
      </c>
      <c r="AR27">
        <v>94.4</v>
      </c>
      <c r="AS27">
        <v>5.85</v>
      </c>
      <c r="AT27">
        <v>-1.18</v>
      </c>
      <c r="AU27">
        <v>-5.28</v>
      </c>
      <c r="AV27">
        <v>-4499</v>
      </c>
      <c r="AY27">
        <f t="shared" si="5"/>
        <v>89.601897301340671</v>
      </c>
      <c r="BA27">
        <f t="shared" si="4"/>
        <v>89.834098203299163</v>
      </c>
    </row>
    <row r="28" spans="1:53" x14ac:dyDescent="0.25">
      <c r="A28">
        <v>-80.91</v>
      </c>
      <c r="B28" s="3">
        <f t="shared" si="1"/>
        <v>80.91</v>
      </c>
      <c r="C28">
        <v>-97.07</v>
      </c>
      <c r="D28">
        <v>1875</v>
      </c>
      <c r="E28">
        <v>4522</v>
      </c>
      <c r="F28">
        <v>121</v>
      </c>
      <c r="G28">
        <v>644.5</v>
      </c>
      <c r="H28" s="6">
        <f t="shared" si="2"/>
        <v>20956.068412052507</v>
      </c>
      <c r="I28">
        <v>39.6</v>
      </c>
      <c r="J28">
        <v>-38.4</v>
      </c>
      <c r="K28" s="4">
        <f t="shared" si="0"/>
        <v>38.128786527831203</v>
      </c>
      <c r="L28" s="5">
        <f t="shared" si="3"/>
        <v>0.96284814464220203</v>
      </c>
      <c r="M28">
        <v>30.43</v>
      </c>
      <c r="N28">
        <v>29.73</v>
      </c>
      <c r="O28">
        <v>30</v>
      </c>
      <c r="P28">
        <v>30.6</v>
      </c>
      <c r="Q28">
        <v>30</v>
      </c>
      <c r="R28">
        <v>18.899999999999999</v>
      </c>
      <c r="S28">
        <v>25.9</v>
      </c>
      <c r="T28">
        <v>1.51</v>
      </c>
      <c r="U28">
        <v>0.55000000000000004</v>
      </c>
      <c r="V28">
        <v>12.61</v>
      </c>
      <c r="W28">
        <v>596</v>
      </c>
      <c r="X28">
        <v>29.73</v>
      </c>
      <c r="Y28">
        <v>30.43</v>
      </c>
      <c r="Z28">
        <v>-80.91</v>
      </c>
      <c r="AA28">
        <v>-77.7</v>
      </c>
      <c r="AB28">
        <v>-144.9</v>
      </c>
      <c r="AC28">
        <v>-21.625</v>
      </c>
      <c r="AD28">
        <v>0.94899999999999995</v>
      </c>
      <c r="AE28">
        <v>-75.8</v>
      </c>
      <c r="AF28">
        <v>99.3</v>
      </c>
      <c r="AG28">
        <v>-74.760000000000005</v>
      </c>
      <c r="AH28">
        <v>-146.12</v>
      </c>
      <c r="AI28">
        <v>-1.1499999999999999</v>
      </c>
      <c r="AJ28">
        <v>7.0000000000000007E-2</v>
      </c>
      <c r="AK28">
        <v>44.6</v>
      </c>
      <c r="AL28">
        <v>44.6</v>
      </c>
      <c r="AM28">
        <v>55.9</v>
      </c>
      <c r="AN28">
        <v>-110.25</v>
      </c>
      <c r="AO28">
        <v>-142.66999999999999</v>
      </c>
      <c r="AP28">
        <v>180.25</v>
      </c>
      <c r="AQ28">
        <v>327.2</v>
      </c>
      <c r="AR28">
        <v>125.89</v>
      </c>
      <c r="AS28">
        <v>9.49</v>
      </c>
      <c r="AT28">
        <v>-1.83</v>
      </c>
      <c r="AU28">
        <v>-7.11</v>
      </c>
      <c r="AV28">
        <v>-4500.1000000000004</v>
      </c>
      <c r="AY28">
        <f t="shared" si="5"/>
        <v>116.26112849959783</v>
      </c>
      <c r="BA28">
        <f t="shared" si="4"/>
        <v>116.06057039322182</v>
      </c>
    </row>
    <row r="29" spans="1:53" x14ac:dyDescent="0.25">
      <c r="A29">
        <v>-102.17</v>
      </c>
      <c r="B29" s="3">
        <f t="shared" si="1"/>
        <v>102.17</v>
      </c>
      <c r="C29">
        <v>-96.4</v>
      </c>
      <c r="D29">
        <v>1875</v>
      </c>
      <c r="E29">
        <v>4501</v>
      </c>
      <c r="F29">
        <v>152.9</v>
      </c>
      <c r="G29">
        <v>645.79999999999995</v>
      </c>
      <c r="H29" s="6">
        <f t="shared" si="2"/>
        <v>26000.909866557362</v>
      </c>
      <c r="I29">
        <v>50</v>
      </c>
      <c r="J29">
        <v>-48.2</v>
      </c>
      <c r="K29" s="4">
        <f t="shared" si="0"/>
        <v>48.150757899542604</v>
      </c>
      <c r="L29" s="5">
        <f t="shared" si="3"/>
        <v>0.96301515799085213</v>
      </c>
      <c r="M29">
        <v>30.48</v>
      </c>
      <c r="N29">
        <v>29.75</v>
      </c>
      <c r="O29">
        <v>30</v>
      </c>
      <c r="P29">
        <v>30.9</v>
      </c>
      <c r="Q29">
        <v>30</v>
      </c>
      <c r="R29">
        <v>18.899999999999999</v>
      </c>
      <c r="S29">
        <v>26.1</v>
      </c>
      <c r="T29">
        <v>1.5</v>
      </c>
      <c r="U29">
        <v>0.55000000000000004</v>
      </c>
      <c r="V29">
        <v>12.59</v>
      </c>
      <c r="W29">
        <v>625</v>
      </c>
      <c r="X29">
        <v>29.75</v>
      </c>
      <c r="Y29">
        <v>30.48</v>
      </c>
      <c r="Z29">
        <v>-102.17</v>
      </c>
      <c r="AA29">
        <v>-91.9</v>
      </c>
      <c r="AB29">
        <v>-182.8</v>
      </c>
      <c r="AC29">
        <v>-18.808</v>
      </c>
      <c r="AD29">
        <v>0.94799999999999995</v>
      </c>
      <c r="AE29">
        <v>-100.25</v>
      </c>
      <c r="AF29">
        <v>120.8</v>
      </c>
      <c r="AG29">
        <v>-93.21</v>
      </c>
      <c r="AH29">
        <v>-182.44</v>
      </c>
      <c r="AI29">
        <v>-1.1499999999999999</v>
      </c>
      <c r="AJ29">
        <v>7.0000000000000007E-2</v>
      </c>
      <c r="AK29">
        <v>45.91</v>
      </c>
      <c r="AL29">
        <v>45.9</v>
      </c>
      <c r="AM29">
        <v>58.9</v>
      </c>
      <c r="AN29">
        <v>-90.28</v>
      </c>
      <c r="AO29">
        <v>-155.38</v>
      </c>
      <c r="AP29">
        <v>179.72</v>
      </c>
      <c r="AQ29">
        <v>326.77</v>
      </c>
      <c r="AR29">
        <v>158.93</v>
      </c>
      <c r="AS29">
        <v>5.3</v>
      </c>
      <c r="AT29">
        <v>-0.85</v>
      </c>
      <c r="AU29">
        <v>-3.72</v>
      </c>
      <c r="AV29">
        <v>-4500.3999999999996</v>
      </c>
      <c r="AY29">
        <f t="shared" si="5"/>
        <v>144.67454855640642</v>
      </c>
      <c r="BA29">
        <f t="shared" si="4"/>
        <v>144.86624468798794</v>
      </c>
    </row>
    <row r="30" spans="1:53" x14ac:dyDescent="0.25">
      <c r="A30">
        <v>-121.84</v>
      </c>
      <c r="B30" s="3">
        <f t="shared" si="1"/>
        <v>121.84</v>
      </c>
      <c r="C30">
        <v>-96.82</v>
      </c>
      <c r="D30">
        <v>1875</v>
      </c>
      <c r="E30">
        <v>4522</v>
      </c>
      <c r="F30">
        <v>182.8</v>
      </c>
      <c r="G30">
        <v>647.1</v>
      </c>
      <c r="H30" s="6">
        <f t="shared" si="2"/>
        <v>30993.564412016967</v>
      </c>
      <c r="I30">
        <v>59.7</v>
      </c>
      <c r="J30">
        <v>-57.8</v>
      </c>
      <c r="K30" s="4">
        <f t="shared" si="0"/>
        <v>57.401712376546904</v>
      </c>
      <c r="L30" s="5">
        <f t="shared" si="3"/>
        <v>0.96150271987515745</v>
      </c>
      <c r="M30">
        <v>30.56</v>
      </c>
      <c r="N30">
        <v>29.78</v>
      </c>
      <c r="O30">
        <v>30.1</v>
      </c>
      <c r="P30">
        <v>31.3</v>
      </c>
      <c r="Q30">
        <v>30.1</v>
      </c>
      <c r="R30">
        <v>19</v>
      </c>
      <c r="S30">
        <v>26.2</v>
      </c>
      <c r="T30">
        <v>1.5</v>
      </c>
      <c r="U30">
        <v>0.55000000000000004</v>
      </c>
      <c r="V30">
        <v>12.59</v>
      </c>
      <c r="W30">
        <v>676</v>
      </c>
      <c r="X30">
        <v>29.78</v>
      </c>
      <c r="Y30">
        <v>30.56</v>
      </c>
      <c r="Z30">
        <v>-121.84</v>
      </c>
      <c r="AA30">
        <v>-104.1</v>
      </c>
      <c r="AB30">
        <v>-220.3</v>
      </c>
      <c r="AC30">
        <v>-20.337</v>
      </c>
      <c r="AD30">
        <v>0.95</v>
      </c>
      <c r="AE30">
        <v>-123.87</v>
      </c>
      <c r="AF30">
        <v>142.4</v>
      </c>
      <c r="AG30">
        <v>-103</v>
      </c>
      <c r="AH30">
        <v>-221.2</v>
      </c>
      <c r="AI30">
        <v>-1.1499999999999999</v>
      </c>
      <c r="AJ30">
        <v>7.0000000000000007E-2</v>
      </c>
      <c r="AK30">
        <v>48.03</v>
      </c>
      <c r="AL30">
        <v>48</v>
      </c>
      <c r="AM30">
        <v>63.5</v>
      </c>
      <c r="AN30">
        <v>-71.37</v>
      </c>
      <c r="AO30">
        <v>-165.16</v>
      </c>
      <c r="AP30">
        <v>179.89</v>
      </c>
      <c r="AQ30">
        <v>326.56</v>
      </c>
      <c r="AR30">
        <v>189.7</v>
      </c>
      <c r="AS30">
        <v>-11.67</v>
      </c>
      <c r="AT30">
        <v>11.83</v>
      </c>
      <c r="AU30">
        <v>0.15</v>
      </c>
      <c r="AV30">
        <v>-4498.8999999999996</v>
      </c>
      <c r="AY30">
        <f t="shared" si="5"/>
        <v>172.29175836353866</v>
      </c>
      <c r="BA30">
        <f t="shared" si="4"/>
        <v>172.53759010719952</v>
      </c>
    </row>
    <row r="31" spans="1:53" x14ac:dyDescent="0.25">
      <c r="A31">
        <v>-136.66999999999999</v>
      </c>
      <c r="B31" s="3">
        <f t="shared" si="1"/>
        <v>136.66999999999999</v>
      </c>
      <c r="C31">
        <v>-96.24</v>
      </c>
      <c r="D31">
        <v>1876</v>
      </c>
      <c r="E31">
        <v>4501</v>
      </c>
      <c r="F31">
        <v>205.7</v>
      </c>
      <c r="G31">
        <v>647.6</v>
      </c>
      <c r="H31" s="6">
        <f t="shared" si="2"/>
        <v>34757.435787868773</v>
      </c>
      <c r="I31">
        <v>67</v>
      </c>
      <c r="J31">
        <v>-64.5</v>
      </c>
      <c r="K31" s="4">
        <f t="shared" si="0"/>
        <v>64.417101038956531</v>
      </c>
      <c r="L31" s="5">
        <f t="shared" si="3"/>
        <v>0.96144926923815721</v>
      </c>
      <c r="M31">
        <v>30.76</v>
      </c>
      <c r="N31">
        <v>29.83</v>
      </c>
      <c r="O31">
        <v>30.1</v>
      </c>
      <c r="P31">
        <v>31.8</v>
      </c>
      <c r="Q31">
        <v>30.1</v>
      </c>
      <c r="R31">
        <v>19.100000000000001</v>
      </c>
      <c r="S31">
        <v>26.5</v>
      </c>
      <c r="T31">
        <v>1.5</v>
      </c>
      <c r="U31">
        <v>0.55000000000000004</v>
      </c>
      <c r="V31">
        <v>12.59</v>
      </c>
      <c r="W31">
        <v>793</v>
      </c>
      <c r="X31">
        <v>29.83</v>
      </c>
      <c r="Y31">
        <v>30.76</v>
      </c>
      <c r="Z31">
        <v>-136.66999999999999</v>
      </c>
      <c r="AA31">
        <v>-112.7</v>
      </c>
      <c r="AB31">
        <v>-250.7</v>
      </c>
      <c r="AC31">
        <v>-21.518000000000001</v>
      </c>
      <c r="AD31">
        <v>0.94599999999999995</v>
      </c>
      <c r="AE31">
        <v>-142.27000000000001</v>
      </c>
      <c r="AF31">
        <v>159.02000000000001</v>
      </c>
      <c r="AG31">
        <v>-114.86</v>
      </c>
      <c r="AH31">
        <v>-249.9</v>
      </c>
      <c r="AI31">
        <v>-1.1499999999999999</v>
      </c>
      <c r="AJ31">
        <v>7.0000000000000007E-2</v>
      </c>
      <c r="AK31">
        <v>52.83</v>
      </c>
      <c r="AL31">
        <v>52.8</v>
      </c>
      <c r="AM31">
        <v>73.099999999999994</v>
      </c>
      <c r="AN31">
        <v>-55.18</v>
      </c>
      <c r="AO31">
        <v>-170.16</v>
      </c>
      <c r="AP31">
        <v>178.83</v>
      </c>
      <c r="AQ31">
        <v>326.32</v>
      </c>
      <c r="AR31">
        <v>212.07</v>
      </c>
      <c r="AS31">
        <v>3.27</v>
      </c>
      <c r="AT31">
        <v>6.14</v>
      </c>
      <c r="AU31">
        <v>-8.0399999999999991</v>
      </c>
      <c r="AV31">
        <v>-4500.8999999999996</v>
      </c>
      <c r="AY31">
        <f t="shared" si="5"/>
        <v>194.36020683257155</v>
      </c>
      <c r="BA31">
        <f t="shared" si="4"/>
        <v>194.4772860773206</v>
      </c>
    </row>
    <row r="32" spans="1:53" x14ac:dyDescent="0.25">
      <c r="A32">
        <v>-21.43</v>
      </c>
      <c r="B32" s="3">
        <f t="shared" si="1"/>
        <v>21.43</v>
      </c>
      <c r="C32">
        <v>-87.35</v>
      </c>
      <c r="D32">
        <v>2502</v>
      </c>
      <c r="E32">
        <v>6005</v>
      </c>
      <c r="F32">
        <v>46.7</v>
      </c>
      <c r="G32">
        <v>639.29999999999995</v>
      </c>
      <c r="H32" s="6">
        <f t="shared" si="2"/>
        <v>15386.580474870123</v>
      </c>
      <c r="I32">
        <v>15.4</v>
      </c>
      <c r="J32">
        <v>-13.5</v>
      </c>
      <c r="K32" s="4">
        <f t="shared" si="0"/>
        <v>13.472496204083383</v>
      </c>
      <c r="L32" s="5">
        <f t="shared" si="3"/>
        <v>0.87483741584957031</v>
      </c>
      <c r="M32">
        <v>30.36</v>
      </c>
      <c r="N32">
        <v>29.95</v>
      </c>
      <c r="O32">
        <v>30.2</v>
      </c>
      <c r="P32">
        <v>31</v>
      </c>
      <c r="Q32">
        <v>30.1</v>
      </c>
      <c r="R32">
        <v>22.6</v>
      </c>
      <c r="S32">
        <v>26</v>
      </c>
      <c r="T32">
        <v>1.5</v>
      </c>
      <c r="U32">
        <v>0.55000000000000004</v>
      </c>
      <c r="V32">
        <v>12.6</v>
      </c>
      <c r="W32">
        <v>359</v>
      </c>
      <c r="X32">
        <v>29.95</v>
      </c>
      <c r="Y32">
        <v>30.36</v>
      </c>
      <c r="Z32">
        <v>-21.43</v>
      </c>
      <c r="AA32">
        <v>-11.8</v>
      </c>
      <c r="AB32">
        <v>-119.5</v>
      </c>
      <c r="AC32">
        <v>-28.312000000000001</v>
      </c>
      <c r="AD32">
        <v>0.94899999999999995</v>
      </c>
      <c r="AE32">
        <v>-11.01</v>
      </c>
      <c r="AF32">
        <v>45.8</v>
      </c>
      <c r="AG32">
        <v>-11.54</v>
      </c>
      <c r="AH32">
        <v>-119.91</v>
      </c>
      <c r="AI32">
        <v>-0.88</v>
      </c>
      <c r="AJ32">
        <v>7.0000000000000007E-2</v>
      </c>
      <c r="AK32">
        <v>41.55</v>
      </c>
      <c r="AL32">
        <v>41.5</v>
      </c>
      <c r="AM32">
        <v>51.7</v>
      </c>
      <c r="AN32">
        <v>-156.96</v>
      </c>
      <c r="AO32">
        <v>-90.68</v>
      </c>
      <c r="AP32">
        <v>181.21</v>
      </c>
      <c r="AQ32">
        <v>329.32</v>
      </c>
      <c r="AR32">
        <v>52.14</v>
      </c>
      <c r="AS32">
        <v>4.59</v>
      </c>
      <c r="AT32">
        <v>3.71</v>
      </c>
      <c r="AU32">
        <v>-8.35</v>
      </c>
      <c r="AV32">
        <v>-6003.4</v>
      </c>
      <c r="AY32">
        <f t="shared" si="5"/>
        <v>84.910217288616096</v>
      </c>
      <c r="BA32">
        <f t="shared" si="4"/>
        <v>85.180924214286364</v>
      </c>
    </row>
    <row r="33" spans="1:53" x14ac:dyDescent="0.25">
      <c r="A33">
        <v>-40.39</v>
      </c>
      <c r="B33" s="3">
        <f t="shared" si="1"/>
        <v>40.39</v>
      </c>
      <c r="C33">
        <v>-93.07</v>
      </c>
      <c r="D33">
        <v>2502</v>
      </c>
      <c r="E33">
        <v>6004</v>
      </c>
      <c r="F33">
        <v>83.5</v>
      </c>
      <c r="G33">
        <v>643.6</v>
      </c>
      <c r="H33" s="6">
        <f t="shared" si="2"/>
        <v>19084.511566599758</v>
      </c>
      <c r="I33">
        <v>27.4</v>
      </c>
      <c r="J33">
        <v>-25.5</v>
      </c>
      <c r="K33" s="4">
        <f t="shared" si="0"/>
        <v>25.389628422244343</v>
      </c>
      <c r="L33" s="5">
        <f t="shared" si="3"/>
        <v>0.92662877453446513</v>
      </c>
      <c r="M33">
        <v>30.43</v>
      </c>
      <c r="N33">
        <v>29.96</v>
      </c>
      <c r="O33">
        <v>30.2</v>
      </c>
      <c r="P33">
        <v>31</v>
      </c>
      <c r="Q33">
        <v>30</v>
      </c>
      <c r="R33">
        <v>22.6</v>
      </c>
      <c r="S33">
        <v>26.2</v>
      </c>
      <c r="T33">
        <v>1.5</v>
      </c>
      <c r="U33">
        <v>0.55000000000000004</v>
      </c>
      <c r="V33">
        <v>12.58</v>
      </c>
      <c r="W33">
        <v>400</v>
      </c>
      <c r="X33">
        <v>29.96</v>
      </c>
      <c r="Y33">
        <v>30.43</v>
      </c>
      <c r="Z33">
        <v>-40.39</v>
      </c>
      <c r="AA33">
        <v>-27.8</v>
      </c>
      <c r="AB33">
        <v>-146.6</v>
      </c>
      <c r="AC33">
        <v>-21.417999999999999</v>
      </c>
      <c r="AD33">
        <v>0.95099999999999996</v>
      </c>
      <c r="AE33">
        <v>-25.79</v>
      </c>
      <c r="AF33">
        <v>60.8</v>
      </c>
      <c r="AG33">
        <v>-25.52</v>
      </c>
      <c r="AH33">
        <v>-147.81</v>
      </c>
      <c r="AI33">
        <v>-0.88</v>
      </c>
      <c r="AJ33">
        <v>7.0000000000000007E-2</v>
      </c>
      <c r="AK33">
        <v>42.48</v>
      </c>
      <c r="AL33">
        <v>42.5</v>
      </c>
      <c r="AM33">
        <v>53.6</v>
      </c>
      <c r="AN33">
        <v>-135.94</v>
      </c>
      <c r="AO33">
        <v>-119.4</v>
      </c>
      <c r="AP33">
        <v>180.88</v>
      </c>
      <c r="AQ33">
        <v>328.41</v>
      </c>
      <c r="AR33">
        <v>90.05</v>
      </c>
      <c r="AS33">
        <v>5.99</v>
      </c>
      <c r="AT33">
        <v>-1.29</v>
      </c>
      <c r="AU33">
        <v>-4.5999999999999996</v>
      </c>
      <c r="AV33">
        <v>-6002.8</v>
      </c>
      <c r="AY33">
        <f t="shared" si="5"/>
        <v>105.50924130141397</v>
      </c>
      <c r="BA33">
        <f t="shared" si="4"/>
        <v>106.06381687455905</v>
      </c>
    </row>
    <row r="34" spans="1:53" x14ac:dyDescent="0.25">
      <c r="A34">
        <v>-59.45</v>
      </c>
      <c r="B34" s="3">
        <f t="shared" si="1"/>
        <v>59.45</v>
      </c>
      <c r="C34">
        <v>-94.38</v>
      </c>
      <c r="D34">
        <v>2502</v>
      </c>
      <c r="E34">
        <v>6005</v>
      </c>
      <c r="F34">
        <v>121</v>
      </c>
      <c r="G34">
        <v>644.5</v>
      </c>
      <c r="H34" s="6">
        <f t="shared" si="2"/>
        <v>23437.23208419458</v>
      </c>
      <c r="I34">
        <v>39.6</v>
      </c>
      <c r="J34">
        <v>-37.4</v>
      </c>
      <c r="K34" s="4">
        <f t="shared" si="0"/>
        <v>37.369100624787301</v>
      </c>
      <c r="L34" s="5">
        <f t="shared" si="3"/>
        <v>0.94366415719159846</v>
      </c>
      <c r="M34">
        <v>30.51</v>
      </c>
      <c r="N34">
        <v>29.97</v>
      </c>
      <c r="O34">
        <v>30.2</v>
      </c>
      <c r="P34">
        <v>31.2</v>
      </c>
      <c r="Q34">
        <v>29.9</v>
      </c>
      <c r="R34">
        <v>22.7</v>
      </c>
      <c r="S34">
        <v>26.4</v>
      </c>
      <c r="T34">
        <v>1.5</v>
      </c>
      <c r="U34">
        <v>0.55000000000000004</v>
      </c>
      <c r="V34">
        <v>12.59</v>
      </c>
      <c r="W34">
        <v>459</v>
      </c>
      <c r="X34">
        <v>29.97</v>
      </c>
      <c r="Y34">
        <v>30.51</v>
      </c>
      <c r="Z34">
        <v>-59.45</v>
      </c>
      <c r="AA34">
        <v>-41.9</v>
      </c>
      <c r="AB34">
        <v>-179.1</v>
      </c>
      <c r="AC34">
        <v>-19.463000000000001</v>
      </c>
      <c r="AD34">
        <v>0.94899999999999995</v>
      </c>
      <c r="AE34">
        <v>-44.42</v>
      </c>
      <c r="AF34">
        <v>78.8</v>
      </c>
      <c r="AG34">
        <v>-41.25</v>
      </c>
      <c r="AH34">
        <v>-181.49</v>
      </c>
      <c r="AI34">
        <v>-0.88</v>
      </c>
      <c r="AJ34">
        <v>7.0000000000000007E-2</v>
      </c>
      <c r="AK34">
        <v>43.86</v>
      </c>
      <c r="AL34">
        <v>43.9</v>
      </c>
      <c r="AM34">
        <v>56.5</v>
      </c>
      <c r="AN34">
        <v>-111.97</v>
      </c>
      <c r="AO34">
        <v>-141.19999999999999</v>
      </c>
      <c r="AP34">
        <v>180.2</v>
      </c>
      <c r="AQ34">
        <v>327.62</v>
      </c>
      <c r="AR34">
        <v>128.58000000000001</v>
      </c>
      <c r="AS34">
        <v>-2.94</v>
      </c>
      <c r="AT34">
        <v>2.5099999999999998</v>
      </c>
      <c r="AU34">
        <v>0.1</v>
      </c>
      <c r="AV34">
        <v>-6002.5</v>
      </c>
      <c r="AY34">
        <f t="shared" si="5"/>
        <v>130.06233121084674</v>
      </c>
      <c r="BA34">
        <f t="shared" si="4"/>
        <v>131.60581788051772</v>
      </c>
    </row>
    <row r="35" spans="1:53" x14ac:dyDescent="0.25">
      <c r="A35">
        <v>-80.63</v>
      </c>
      <c r="B35" s="3">
        <f t="shared" si="1"/>
        <v>80.63</v>
      </c>
      <c r="C35">
        <v>-95.07</v>
      </c>
      <c r="D35">
        <v>2502</v>
      </c>
      <c r="E35">
        <v>6004</v>
      </c>
      <c r="F35">
        <v>163.30000000000001</v>
      </c>
      <c r="G35">
        <v>645.5</v>
      </c>
      <c r="H35" s="6">
        <f t="shared" si="2"/>
        <v>28868.62841068142</v>
      </c>
      <c r="I35">
        <v>53.4</v>
      </c>
      <c r="J35">
        <v>-50.7</v>
      </c>
      <c r="K35" s="4">
        <f t="shared" si="0"/>
        <v>50.691719925668075</v>
      </c>
      <c r="L35" s="5">
        <f t="shared" si="3"/>
        <v>0.94928314467543218</v>
      </c>
      <c r="M35">
        <v>30.6</v>
      </c>
      <c r="N35">
        <v>29.98</v>
      </c>
      <c r="O35">
        <v>30.2</v>
      </c>
      <c r="P35">
        <v>31.3</v>
      </c>
      <c r="Q35">
        <v>29.8</v>
      </c>
      <c r="R35">
        <v>22.7</v>
      </c>
      <c r="S35">
        <v>26.6</v>
      </c>
      <c r="T35">
        <v>1.5</v>
      </c>
      <c r="U35">
        <v>0.56000000000000005</v>
      </c>
      <c r="V35">
        <v>12.6</v>
      </c>
      <c r="W35">
        <v>532</v>
      </c>
      <c r="X35">
        <v>29.98</v>
      </c>
      <c r="Y35">
        <v>30.6</v>
      </c>
      <c r="Z35">
        <v>-80.63</v>
      </c>
      <c r="AA35">
        <v>-54.7</v>
      </c>
      <c r="AB35">
        <v>-220.6</v>
      </c>
      <c r="AC35">
        <v>-17.64</v>
      </c>
      <c r="AD35">
        <v>0.94799999999999995</v>
      </c>
      <c r="AE35">
        <v>-64.760000000000005</v>
      </c>
      <c r="AF35">
        <v>98.3</v>
      </c>
      <c r="AG35">
        <v>-53.5</v>
      </c>
      <c r="AH35">
        <v>-220.47</v>
      </c>
      <c r="AI35">
        <v>-0.88</v>
      </c>
      <c r="AJ35">
        <v>7.0000000000000007E-2</v>
      </c>
      <c r="AK35">
        <v>45.68</v>
      </c>
      <c r="AL35">
        <v>45.7</v>
      </c>
      <c r="AM35">
        <v>60.3</v>
      </c>
      <c r="AN35">
        <v>-82.8</v>
      </c>
      <c r="AO35">
        <v>-159.46</v>
      </c>
      <c r="AP35">
        <v>179.63</v>
      </c>
      <c r="AQ35">
        <v>326.8</v>
      </c>
      <c r="AR35">
        <v>171.62</v>
      </c>
      <c r="AS35">
        <v>2.21</v>
      </c>
      <c r="AT35">
        <v>-0.16</v>
      </c>
      <c r="AU35">
        <v>-2.68</v>
      </c>
      <c r="AV35">
        <v>-6003.6</v>
      </c>
      <c r="AY35">
        <f t="shared" si="5"/>
        <v>160.71162061282314</v>
      </c>
      <c r="BA35">
        <f t="shared" si="4"/>
        <v>160.42018404801809</v>
      </c>
    </row>
    <row r="36" spans="1:53" x14ac:dyDescent="0.25">
      <c r="A36">
        <v>-100.86</v>
      </c>
      <c r="B36" s="3">
        <f t="shared" si="1"/>
        <v>100.86</v>
      </c>
      <c r="C36">
        <v>-95.14</v>
      </c>
      <c r="D36">
        <v>2502</v>
      </c>
      <c r="E36">
        <v>6004</v>
      </c>
      <c r="F36">
        <v>204.8</v>
      </c>
      <c r="G36">
        <v>645.6</v>
      </c>
      <c r="H36" s="6">
        <f t="shared" si="2"/>
        <v>34945.960329207861</v>
      </c>
      <c r="I36">
        <v>66.7</v>
      </c>
      <c r="J36">
        <v>-63.5</v>
      </c>
      <c r="K36" s="4">
        <f t="shared" si="0"/>
        <v>63.406005518617683</v>
      </c>
      <c r="L36" s="5">
        <f t="shared" si="3"/>
        <v>0.95061477539156947</v>
      </c>
      <c r="M36">
        <v>30.72</v>
      </c>
      <c r="N36">
        <v>30.01</v>
      </c>
      <c r="O36">
        <v>30.2</v>
      </c>
      <c r="P36">
        <v>31.6</v>
      </c>
      <c r="Q36">
        <v>29.8</v>
      </c>
      <c r="R36">
        <v>22.7</v>
      </c>
      <c r="S36">
        <v>26.8</v>
      </c>
      <c r="T36">
        <v>1.5</v>
      </c>
      <c r="U36">
        <v>0.56000000000000005</v>
      </c>
      <c r="V36">
        <v>12.59</v>
      </c>
      <c r="W36">
        <v>617</v>
      </c>
      <c r="X36">
        <v>30.01</v>
      </c>
      <c r="Y36">
        <v>30.72</v>
      </c>
      <c r="Z36">
        <v>-100.86</v>
      </c>
      <c r="AA36">
        <v>-65.400000000000006</v>
      </c>
      <c r="AB36">
        <v>-266.8</v>
      </c>
      <c r="AC36">
        <v>-12.923</v>
      </c>
      <c r="AD36">
        <v>0.95099999999999996</v>
      </c>
      <c r="AE36">
        <v>-83.57</v>
      </c>
      <c r="AF36">
        <v>119</v>
      </c>
      <c r="AG36">
        <v>-65.41</v>
      </c>
      <c r="AH36">
        <v>-266.24</v>
      </c>
      <c r="AI36">
        <v>-0.88</v>
      </c>
      <c r="AJ36">
        <v>7.0000000000000007E-2</v>
      </c>
      <c r="AK36">
        <v>48.23</v>
      </c>
      <c r="AL36">
        <v>48.2</v>
      </c>
      <c r="AM36">
        <v>66.3</v>
      </c>
      <c r="AN36">
        <v>-51.36</v>
      </c>
      <c r="AO36">
        <v>-172.47</v>
      </c>
      <c r="AP36">
        <v>179.91</v>
      </c>
      <c r="AQ36">
        <v>325.77</v>
      </c>
      <c r="AR36">
        <v>213.88</v>
      </c>
      <c r="AS36">
        <v>1.38</v>
      </c>
      <c r="AT36">
        <v>-2.02</v>
      </c>
      <c r="AU36">
        <v>-0.6</v>
      </c>
      <c r="AV36">
        <v>-6003.2</v>
      </c>
      <c r="AY36">
        <f t="shared" si="5"/>
        <v>194.24134472351656</v>
      </c>
      <c r="BA36">
        <f t="shared" si="4"/>
        <v>193.85846086771659</v>
      </c>
    </row>
    <row r="37" spans="1:53" x14ac:dyDescent="0.25">
      <c r="A37">
        <v>-21.41</v>
      </c>
      <c r="B37" s="3">
        <f t="shared" si="1"/>
        <v>21.41</v>
      </c>
      <c r="C37">
        <v>-84.83</v>
      </c>
      <c r="D37">
        <v>3128</v>
      </c>
      <c r="E37">
        <v>7506</v>
      </c>
      <c r="F37">
        <v>60.3</v>
      </c>
      <c r="G37">
        <v>639.9</v>
      </c>
      <c r="H37" s="6">
        <f t="shared" si="2"/>
        <v>20827.308395045242</v>
      </c>
      <c r="I37">
        <v>19.8</v>
      </c>
      <c r="J37">
        <v>-16.8</v>
      </c>
      <c r="K37" s="4">
        <f t="shared" si="0"/>
        <v>16.826584928124927</v>
      </c>
      <c r="L37" s="5">
        <f t="shared" si="3"/>
        <v>0.84982752162247099</v>
      </c>
      <c r="M37">
        <v>30.23</v>
      </c>
      <c r="N37">
        <v>29.86</v>
      </c>
      <c r="O37">
        <v>30.1</v>
      </c>
      <c r="P37">
        <v>30.7</v>
      </c>
      <c r="Q37">
        <v>29.8</v>
      </c>
      <c r="R37">
        <v>24.1</v>
      </c>
      <c r="S37">
        <v>28.3</v>
      </c>
      <c r="T37">
        <v>1.5</v>
      </c>
      <c r="U37">
        <v>0.55000000000000004</v>
      </c>
      <c r="V37">
        <v>12.58</v>
      </c>
      <c r="W37">
        <v>316</v>
      </c>
      <c r="X37">
        <v>29.86</v>
      </c>
      <c r="Y37">
        <v>30.23</v>
      </c>
      <c r="Z37">
        <v>-21.41</v>
      </c>
      <c r="AA37">
        <v>0</v>
      </c>
      <c r="AB37">
        <v>-157.4</v>
      </c>
      <c r="AC37">
        <v>-18.866</v>
      </c>
      <c r="AD37">
        <v>0.97899999999999998</v>
      </c>
      <c r="AE37">
        <v>-1.42</v>
      </c>
      <c r="AF37">
        <v>39.299999999999997</v>
      </c>
      <c r="AG37">
        <v>-0.54</v>
      </c>
      <c r="AH37">
        <v>-157.81</v>
      </c>
      <c r="AI37">
        <v>-0.88</v>
      </c>
      <c r="AJ37">
        <v>7.0000000000000007E-2</v>
      </c>
      <c r="AK37">
        <v>38.270000000000003</v>
      </c>
      <c r="AL37">
        <v>38.299999999999997</v>
      </c>
      <c r="AM37">
        <v>50.2</v>
      </c>
      <c r="AN37">
        <v>-154.19</v>
      </c>
      <c r="AO37">
        <v>-106.04</v>
      </c>
      <c r="AP37">
        <v>187.13</v>
      </c>
      <c r="AQ37">
        <v>329.18</v>
      </c>
      <c r="AR37">
        <v>68.89</v>
      </c>
      <c r="AS37">
        <v>12.92</v>
      </c>
      <c r="AT37">
        <v>-3.83</v>
      </c>
      <c r="AU37">
        <v>-8.65</v>
      </c>
      <c r="AV37">
        <v>-7505</v>
      </c>
      <c r="AY37">
        <f t="shared" si="5"/>
        <v>111.29860735876258</v>
      </c>
      <c r="BA37">
        <f t="shared" si="4"/>
        <v>111.58917443013905</v>
      </c>
    </row>
    <row r="38" spans="1:53" x14ac:dyDescent="0.25">
      <c r="A38">
        <v>-40.47</v>
      </c>
      <c r="B38" s="3">
        <f t="shared" si="1"/>
        <v>40.47</v>
      </c>
      <c r="C38">
        <v>-90.35</v>
      </c>
      <c r="D38">
        <v>3128</v>
      </c>
      <c r="E38">
        <v>7507</v>
      </c>
      <c r="F38">
        <v>107.3</v>
      </c>
      <c r="G38">
        <v>643.70000000000005</v>
      </c>
      <c r="H38" s="6">
        <f t="shared" si="2"/>
        <v>24707.114770208198</v>
      </c>
      <c r="I38">
        <v>35.299999999999997</v>
      </c>
      <c r="J38">
        <v>-31.9</v>
      </c>
      <c r="K38" s="4">
        <f t="shared" si="0"/>
        <v>31.810491723632889</v>
      </c>
      <c r="L38" s="5">
        <f t="shared" si="3"/>
        <v>0.90114707432387797</v>
      </c>
      <c r="M38">
        <v>30.34</v>
      </c>
      <c r="N38">
        <v>29.9</v>
      </c>
      <c r="O38">
        <v>30.1</v>
      </c>
      <c r="P38">
        <v>30.8</v>
      </c>
      <c r="Q38">
        <v>29.9</v>
      </c>
      <c r="R38">
        <v>24.1</v>
      </c>
      <c r="S38">
        <v>28.5</v>
      </c>
      <c r="T38">
        <v>1.51</v>
      </c>
      <c r="U38">
        <v>0.56000000000000005</v>
      </c>
      <c r="V38">
        <v>12.6</v>
      </c>
      <c r="W38">
        <v>377</v>
      </c>
      <c r="X38">
        <v>29.9</v>
      </c>
      <c r="Y38">
        <v>30.34</v>
      </c>
      <c r="Z38">
        <v>-40.47</v>
      </c>
      <c r="AA38">
        <v>-12.9</v>
      </c>
      <c r="AB38">
        <v>-193.3</v>
      </c>
      <c r="AC38">
        <v>-16.783000000000001</v>
      </c>
      <c r="AD38">
        <v>0.94699999999999995</v>
      </c>
      <c r="AE38">
        <v>-16.190000000000001</v>
      </c>
      <c r="AF38">
        <v>59</v>
      </c>
      <c r="AG38">
        <v>-10</v>
      </c>
      <c r="AH38">
        <v>-197.71</v>
      </c>
      <c r="AI38">
        <v>-0.88</v>
      </c>
      <c r="AJ38">
        <v>7.0000000000000007E-2</v>
      </c>
      <c r="AK38">
        <v>40.14</v>
      </c>
      <c r="AL38">
        <v>40.1</v>
      </c>
      <c r="AM38">
        <v>54.4</v>
      </c>
      <c r="AN38">
        <v>-120.16</v>
      </c>
      <c r="AO38">
        <v>-134.63</v>
      </c>
      <c r="AP38">
        <v>180.36</v>
      </c>
      <c r="AQ38">
        <v>327.79</v>
      </c>
      <c r="AR38">
        <v>117.42</v>
      </c>
      <c r="AS38">
        <v>3.86</v>
      </c>
      <c r="AT38">
        <v>-2.5099999999999998</v>
      </c>
      <c r="AU38">
        <v>-3.29</v>
      </c>
      <c r="AV38">
        <v>-7506</v>
      </c>
      <c r="AY38">
        <f t="shared" si="5"/>
        <v>136.98777317702482</v>
      </c>
      <c r="BA38">
        <f t="shared" si="4"/>
        <v>139.9807917180068</v>
      </c>
    </row>
    <row r="39" spans="1:53" x14ac:dyDescent="0.25">
      <c r="A39">
        <v>-60.9</v>
      </c>
      <c r="B39" s="3">
        <f t="shared" si="1"/>
        <v>60.9</v>
      </c>
      <c r="C39">
        <v>-92.66</v>
      </c>
      <c r="D39">
        <v>3128</v>
      </c>
      <c r="E39">
        <v>7507</v>
      </c>
      <c r="F39">
        <v>158.1</v>
      </c>
      <c r="G39">
        <v>646.20000000000005</v>
      </c>
      <c r="H39" s="6">
        <f t="shared" si="2"/>
        <v>29781.239005810217</v>
      </c>
      <c r="I39">
        <v>51.7</v>
      </c>
      <c r="J39">
        <v>-48</v>
      </c>
      <c r="K39" s="4">
        <f t="shared" si="0"/>
        <v>47.865824032881932</v>
      </c>
      <c r="L39" s="5">
        <f t="shared" si="3"/>
        <v>0.92583798903059822</v>
      </c>
      <c r="M39">
        <v>30.51</v>
      </c>
      <c r="N39">
        <v>29.95</v>
      </c>
      <c r="O39">
        <v>30.2</v>
      </c>
      <c r="P39">
        <v>31.2</v>
      </c>
      <c r="Q39">
        <v>29.9</v>
      </c>
      <c r="R39">
        <v>24.1</v>
      </c>
      <c r="S39">
        <v>28.7</v>
      </c>
      <c r="T39">
        <v>1.5</v>
      </c>
      <c r="U39">
        <v>0.56000000000000005</v>
      </c>
      <c r="V39">
        <v>12.58</v>
      </c>
      <c r="W39">
        <v>485</v>
      </c>
      <c r="X39">
        <v>29.95</v>
      </c>
      <c r="Y39">
        <v>30.51</v>
      </c>
      <c r="Z39">
        <v>-60.9</v>
      </c>
      <c r="AA39">
        <v>-25.1</v>
      </c>
      <c r="AB39">
        <v>-233</v>
      </c>
      <c r="AC39">
        <v>-13.712999999999999</v>
      </c>
      <c r="AD39">
        <v>0.94799999999999995</v>
      </c>
      <c r="AE39">
        <v>-29.75</v>
      </c>
      <c r="AF39">
        <v>75</v>
      </c>
      <c r="AG39">
        <v>-21.49</v>
      </c>
      <c r="AH39">
        <v>-235.44</v>
      </c>
      <c r="AI39">
        <v>-0.88</v>
      </c>
      <c r="AJ39">
        <v>7.0000000000000007E-2</v>
      </c>
      <c r="AK39">
        <v>43.67</v>
      </c>
      <c r="AL39">
        <v>43.7</v>
      </c>
      <c r="AM39">
        <v>62.2</v>
      </c>
      <c r="AN39">
        <v>-83.64</v>
      </c>
      <c r="AO39">
        <v>-159.12</v>
      </c>
      <c r="AP39">
        <v>179.72</v>
      </c>
      <c r="AQ39">
        <v>327.02999999999997</v>
      </c>
      <c r="AR39">
        <v>168.82</v>
      </c>
      <c r="AS39">
        <v>8.82</v>
      </c>
      <c r="AT39">
        <v>-9.35</v>
      </c>
      <c r="AU39">
        <v>0.37</v>
      </c>
      <c r="AV39">
        <v>-7505.5</v>
      </c>
      <c r="AY39">
        <f t="shared" si="5"/>
        <v>165.70909751730591</v>
      </c>
      <c r="BA39">
        <f t="shared" si="4"/>
        <v>167.17328390026918</v>
      </c>
    </row>
    <row r="40" spans="1:53" x14ac:dyDescent="0.25">
      <c r="A40">
        <v>-78.98</v>
      </c>
      <c r="B40" s="3">
        <f t="shared" si="1"/>
        <v>78.98</v>
      </c>
      <c r="C40">
        <v>-93.49</v>
      </c>
      <c r="D40">
        <v>3128</v>
      </c>
      <c r="E40">
        <v>7506</v>
      </c>
      <c r="F40">
        <v>204.2</v>
      </c>
      <c r="G40">
        <v>648.6</v>
      </c>
      <c r="H40" s="6">
        <f t="shared" si="2"/>
        <v>35350.284192985942</v>
      </c>
      <c r="I40">
        <v>66.599999999999994</v>
      </c>
      <c r="J40">
        <v>-62.3</v>
      </c>
      <c r="K40" s="4">
        <f t="shared" si="0"/>
        <v>62.077063236182838</v>
      </c>
      <c r="L40" s="5">
        <f t="shared" si="3"/>
        <v>0.93208803657932193</v>
      </c>
      <c r="M40">
        <v>30.82</v>
      </c>
      <c r="N40">
        <v>30.04</v>
      </c>
      <c r="O40">
        <v>30.3</v>
      </c>
      <c r="P40">
        <v>31.7</v>
      </c>
      <c r="Q40">
        <v>30</v>
      </c>
      <c r="R40">
        <v>24.1</v>
      </c>
      <c r="S40">
        <v>29.1</v>
      </c>
      <c r="T40">
        <v>1.5</v>
      </c>
      <c r="U40">
        <v>0.56000000000000005</v>
      </c>
      <c r="V40">
        <v>12.59</v>
      </c>
      <c r="W40">
        <v>673</v>
      </c>
      <c r="X40">
        <v>30.04</v>
      </c>
      <c r="Y40">
        <v>30.82</v>
      </c>
      <c r="Z40">
        <v>-78.98</v>
      </c>
      <c r="AA40">
        <v>-33</v>
      </c>
      <c r="AB40">
        <v>-276.8</v>
      </c>
      <c r="AC40">
        <v>-15.037000000000001</v>
      </c>
      <c r="AD40">
        <v>0.94599999999999995</v>
      </c>
      <c r="AE40">
        <v>-42.44</v>
      </c>
      <c r="AF40">
        <v>110.6</v>
      </c>
      <c r="AG40">
        <v>-29.51</v>
      </c>
      <c r="AH40">
        <v>-278.77999999999997</v>
      </c>
      <c r="AI40">
        <v>-0.88</v>
      </c>
      <c r="AJ40">
        <v>7.0000000000000007E-2</v>
      </c>
      <c r="AK40">
        <v>49.73</v>
      </c>
      <c r="AL40">
        <v>49.7</v>
      </c>
      <c r="AM40">
        <v>74.8</v>
      </c>
      <c r="AN40">
        <v>-44.98</v>
      </c>
      <c r="AO40">
        <v>-173.66</v>
      </c>
      <c r="AP40">
        <v>179.34</v>
      </c>
      <c r="AQ40">
        <v>325.7</v>
      </c>
      <c r="AR40">
        <v>214.86</v>
      </c>
      <c r="AS40">
        <v>12.54</v>
      </c>
      <c r="AT40">
        <v>-11.68</v>
      </c>
      <c r="AU40">
        <v>-0.5</v>
      </c>
      <c r="AV40">
        <v>-7505.6</v>
      </c>
      <c r="AY40">
        <f t="shared" si="5"/>
        <v>197.11321619820421</v>
      </c>
      <c r="BA40">
        <f t="shared" si="4"/>
        <v>198.22856567609014</v>
      </c>
    </row>
    <row r="41" spans="1:53" x14ac:dyDescent="0.25">
      <c r="A41">
        <v>-31.75</v>
      </c>
      <c r="B41" s="3">
        <f t="shared" si="1"/>
        <v>31.75</v>
      </c>
      <c r="C41">
        <v>-89.37</v>
      </c>
      <c r="D41">
        <v>3750</v>
      </c>
      <c r="E41">
        <v>9001</v>
      </c>
      <c r="F41">
        <v>102.4</v>
      </c>
      <c r="G41">
        <v>641.70000000000005</v>
      </c>
      <c r="H41" s="6">
        <f t="shared" si="2"/>
        <v>25821.011742189974</v>
      </c>
      <c r="I41">
        <v>33.6</v>
      </c>
      <c r="J41">
        <v>-30.1</v>
      </c>
      <c r="K41" s="4">
        <f t="shared" si="0"/>
        <v>29.916687835770176</v>
      </c>
      <c r="L41" s="5">
        <f t="shared" si="3"/>
        <v>0.89037761415982664</v>
      </c>
      <c r="M41">
        <v>31.08</v>
      </c>
      <c r="N41">
        <v>29.97</v>
      </c>
      <c r="O41">
        <v>30.1</v>
      </c>
      <c r="P41">
        <v>30.9</v>
      </c>
      <c r="Q41">
        <v>30</v>
      </c>
      <c r="R41">
        <v>25.2</v>
      </c>
      <c r="S41">
        <v>33.4</v>
      </c>
      <c r="T41">
        <v>1.5</v>
      </c>
      <c r="U41">
        <v>0.55000000000000004</v>
      </c>
      <c r="V41">
        <v>12.59</v>
      </c>
      <c r="W41">
        <v>955</v>
      </c>
      <c r="X41">
        <v>29.97</v>
      </c>
      <c r="Y41">
        <v>31.08</v>
      </c>
      <c r="Z41">
        <v>-31.75</v>
      </c>
      <c r="AA41">
        <v>0</v>
      </c>
      <c r="AB41">
        <v>-181.9</v>
      </c>
      <c r="AC41">
        <v>-0.373</v>
      </c>
      <c r="AD41">
        <v>1.2250000000000001</v>
      </c>
      <c r="AE41">
        <v>-0.26</v>
      </c>
      <c r="AF41">
        <v>32.700000000000003</v>
      </c>
      <c r="AG41">
        <v>-0.87</v>
      </c>
      <c r="AH41">
        <v>-181.69</v>
      </c>
      <c r="AI41">
        <v>-0.88</v>
      </c>
      <c r="AJ41">
        <v>7.0000000000000007E-2</v>
      </c>
      <c r="AK41">
        <v>52.99</v>
      </c>
      <c r="AL41">
        <v>53</v>
      </c>
      <c r="AM41">
        <v>73.3</v>
      </c>
      <c r="AN41">
        <v>-159.38999999999999</v>
      </c>
      <c r="AO41">
        <v>-170.65</v>
      </c>
      <c r="AP41">
        <v>200.75</v>
      </c>
      <c r="AQ41">
        <v>329.28</v>
      </c>
      <c r="AR41">
        <v>111.83</v>
      </c>
      <c r="AS41">
        <v>-6.31</v>
      </c>
      <c r="AT41">
        <v>5.86</v>
      </c>
      <c r="AU41">
        <v>-3.95</v>
      </c>
      <c r="AV41">
        <v>-8997.9</v>
      </c>
      <c r="AY41">
        <f t="shared" si="5"/>
        <v>128.62272349783299</v>
      </c>
      <c r="BA41">
        <f t="shared" si="4"/>
        <v>128.47570392879734</v>
      </c>
    </row>
    <row r="42" spans="1:53" x14ac:dyDescent="0.25">
      <c r="A42">
        <v>-41.16</v>
      </c>
      <c r="B42" s="3">
        <f t="shared" si="1"/>
        <v>41.16</v>
      </c>
      <c r="C42">
        <v>-89.79</v>
      </c>
      <c r="D42">
        <v>3750</v>
      </c>
      <c r="E42">
        <v>9000</v>
      </c>
      <c r="F42">
        <v>132.1</v>
      </c>
      <c r="G42">
        <v>643.79999999999995</v>
      </c>
      <c r="H42" s="6">
        <f t="shared" si="2"/>
        <v>28441.955594137235</v>
      </c>
      <c r="I42">
        <v>43.2</v>
      </c>
      <c r="J42">
        <v>-38.799999999999997</v>
      </c>
      <c r="K42" s="4">
        <f t="shared" si="0"/>
        <v>38.787644794893964</v>
      </c>
      <c r="L42" s="5">
        <f t="shared" si="3"/>
        <v>0.89786214802995279</v>
      </c>
      <c r="M42">
        <v>31.27</v>
      </c>
      <c r="N42">
        <v>30.01</v>
      </c>
      <c r="O42">
        <v>30.2</v>
      </c>
      <c r="P42">
        <v>31.3</v>
      </c>
      <c r="Q42">
        <v>30.1</v>
      </c>
      <c r="R42">
        <v>25.2</v>
      </c>
      <c r="S42">
        <v>33.799999999999997</v>
      </c>
      <c r="T42">
        <v>1.5</v>
      </c>
      <c r="U42">
        <v>0.55000000000000004</v>
      </c>
      <c r="V42">
        <v>12.59</v>
      </c>
      <c r="W42">
        <v>1082</v>
      </c>
      <c r="X42">
        <v>30.01</v>
      </c>
      <c r="Y42">
        <v>31.27</v>
      </c>
      <c r="Z42">
        <v>-41.16</v>
      </c>
      <c r="AA42">
        <v>-1.1000000000000001</v>
      </c>
      <c r="AB42">
        <v>-223</v>
      </c>
      <c r="AC42">
        <v>-10.632999999999999</v>
      </c>
      <c r="AD42">
        <v>0.94899999999999995</v>
      </c>
      <c r="AE42">
        <v>1.3</v>
      </c>
      <c r="AF42">
        <v>55.3</v>
      </c>
      <c r="AG42">
        <v>-0.39</v>
      </c>
      <c r="AH42">
        <v>-222.69</v>
      </c>
      <c r="AI42">
        <v>-0.88</v>
      </c>
      <c r="AJ42">
        <v>7.0000000000000007E-2</v>
      </c>
      <c r="AK42">
        <v>55.58</v>
      </c>
      <c r="AL42">
        <v>55.6</v>
      </c>
      <c r="AM42">
        <v>81.7</v>
      </c>
      <c r="AN42">
        <v>-97.66</v>
      </c>
      <c r="AO42">
        <v>-151.62</v>
      </c>
      <c r="AP42">
        <v>180.37</v>
      </c>
      <c r="AQ42">
        <v>327.32</v>
      </c>
      <c r="AR42">
        <v>144.91999999999999</v>
      </c>
      <c r="AS42">
        <v>-9.5</v>
      </c>
      <c r="AT42">
        <v>9.27</v>
      </c>
      <c r="AU42">
        <v>1.05</v>
      </c>
      <c r="AV42">
        <v>-8998.9</v>
      </c>
      <c r="AY42">
        <f t="shared" si="5"/>
        <v>157.68673057679899</v>
      </c>
      <c r="BA42">
        <f t="shared" si="4"/>
        <v>157.46585058354714</v>
      </c>
    </row>
    <row r="43" spans="1:53" x14ac:dyDescent="0.25">
      <c r="A43">
        <v>-50.74</v>
      </c>
      <c r="B43" s="3">
        <f t="shared" si="1"/>
        <v>50.74</v>
      </c>
      <c r="C43">
        <v>-91.48</v>
      </c>
      <c r="D43">
        <v>3750</v>
      </c>
      <c r="E43">
        <v>9000</v>
      </c>
      <c r="F43">
        <v>160.5</v>
      </c>
      <c r="G43">
        <v>644.29999999999995</v>
      </c>
      <c r="H43" s="6">
        <f t="shared" si="2"/>
        <v>30894.878944033586</v>
      </c>
      <c r="I43">
        <v>52.4</v>
      </c>
      <c r="J43">
        <v>-48</v>
      </c>
      <c r="K43" s="4">
        <f t="shared" si="0"/>
        <v>47.822386069018791</v>
      </c>
      <c r="L43" s="5">
        <f t="shared" si="3"/>
        <v>0.91264095551562585</v>
      </c>
      <c r="M43">
        <v>31.58</v>
      </c>
      <c r="N43">
        <v>30.08</v>
      </c>
      <c r="O43">
        <v>30.3</v>
      </c>
      <c r="P43">
        <v>31.8</v>
      </c>
      <c r="Q43">
        <v>30.2</v>
      </c>
      <c r="R43">
        <v>25.3</v>
      </c>
      <c r="S43">
        <v>34.299999999999997</v>
      </c>
      <c r="T43">
        <v>1.5</v>
      </c>
      <c r="U43">
        <v>0.55000000000000004</v>
      </c>
      <c r="V43">
        <v>12.6</v>
      </c>
      <c r="W43">
        <v>1283</v>
      </c>
      <c r="X43">
        <v>30.08</v>
      </c>
      <c r="Y43">
        <v>31.58</v>
      </c>
      <c r="Z43">
        <v>-50.74</v>
      </c>
      <c r="AA43">
        <v>-5.4</v>
      </c>
      <c r="AB43">
        <v>-242.7</v>
      </c>
      <c r="AC43">
        <v>-9.2309999999999999</v>
      </c>
      <c r="AD43">
        <v>0.94799999999999995</v>
      </c>
      <c r="AE43">
        <v>-7.02</v>
      </c>
      <c r="AF43">
        <v>62.8</v>
      </c>
      <c r="AG43">
        <v>-4.49</v>
      </c>
      <c r="AH43">
        <v>-240.58</v>
      </c>
      <c r="AI43">
        <v>-0.88</v>
      </c>
      <c r="AJ43">
        <v>7.0000000000000007E-2</v>
      </c>
      <c r="AK43">
        <v>61.45</v>
      </c>
      <c r="AL43">
        <v>61.4</v>
      </c>
      <c r="AM43">
        <v>94.6</v>
      </c>
      <c r="AN43">
        <v>-73.56</v>
      </c>
      <c r="AO43">
        <v>-164.28</v>
      </c>
      <c r="AP43">
        <v>179.98</v>
      </c>
      <c r="AQ43">
        <v>326.85000000000002</v>
      </c>
      <c r="AR43">
        <v>173.3</v>
      </c>
      <c r="AS43">
        <v>2.2599999999999998</v>
      </c>
      <c r="AT43">
        <v>-3.97</v>
      </c>
      <c r="AU43">
        <v>0.59</v>
      </c>
      <c r="AV43">
        <v>-9000.2000000000007</v>
      </c>
      <c r="AY43">
        <f t="shared" si="5"/>
        <v>171.65728938789636</v>
      </c>
      <c r="BA43">
        <f t="shared" si="4"/>
        <v>170.14537387187465</v>
      </c>
    </row>
    <row r="44" spans="1:53" x14ac:dyDescent="0.25">
      <c r="A44">
        <v>-59.67</v>
      </c>
      <c r="B44" s="3">
        <f t="shared" si="1"/>
        <v>59.67</v>
      </c>
      <c r="C44">
        <v>-91.7</v>
      </c>
      <c r="D44">
        <v>3750</v>
      </c>
      <c r="E44">
        <v>9000</v>
      </c>
      <c r="F44">
        <v>187.8</v>
      </c>
      <c r="G44">
        <v>645.9</v>
      </c>
      <c r="H44" s="6">
        <f t="shared" si="2"/>
        <v>33632.14960457306</v>
      </c>
      <c r="I44">
        <v>61.3</v>
      </c>
      <c r="J44">
        <v>-56.2</v>
      </c>
      <c r="K44" s="4">
        <f t="shared" si="0"/>
        <v>56.243273856920077</v>
      </c>
      <c r="L44" s="5">
        <f t="shared" si="3"/>
        <v>0.91750854578988705</v>
      </c>
      <c r="M44">
        <v>31.8</v>
      </c>
      <c r="N44">
        <v>30.15</v>
      </c>
      <c r="O44">
        <v>30.4</v>
      </c>
      <c r="P44">
        <v>31.9</v>
      </c>
      <c r="Q44">
        <v>30.1</v>
      </c>
      <c r="R44">
        <v>25.3</v>
      </c>
      <c r="S44">
        <v>34.700000000000003</v>
      </c>
      <c r="T44">
        <v>1.5</v>
      </c>
      <c r="U44">
        <v>0.56000000000000005</v>
      </c>
      <c r="V44">
        <v>12.6</v>
      </c>
      <c r="W44">
        <v>1418</v>
      </c>
      <c r="X44">
        <v>30.15</v>
      </c>
      <c r="Y44">
        <v>31.8</v>
      </c>
      <c r="Z44">
        <v>-59.67</v>
      </c>
      <c r="AA44">
        <v>-9.1999999999999993</v>
      </c>
      <c r="AB44">
        <v>-265.2</v>
      </c>
      <c r="AC44">
        <v>-9.2750000000000004</v>
      </c>
      <c r="AD44">
        <v>0.94699999999999995</v>
      </c>
      <c r="AE44">
        <v>-12.14</v>
      </c>
      <c r="AF44">
        <v>71.099999999999994</v>
      </c>
      <c r="AG44">
        <v>-2.67</v>
      </c>
      <c r="AH44">
        <v>-266.51</v>
      </c>
      <c r="AI44">
        <v>-0.88</v>
      </c>
      <c r="AJ44">
        <v>7.0000000000000007E-2</v>
      </c>
      <c r="AK44">
        <v>65.88</v>
      </c>
      <c r="AL44">
        <v>65.900000000000006</v>
      </c>
      <c r="AM44">
        <v>103.1</v>
      </c>
      <c r="AN44">
        <v>-49.12</v>
      </c>
      <c r="AO44">
        <v>-172.42</v>
      </c>
      <c r="AP44">
        <v>179.24</v>
      </c>
      <c r="AQ44">
        <v>326.66000000000003</v>
      </c>
      <c r="AR44">
        <v>199.97</v>
      </c>
      <c r="AS44">
        <v>4.9400000000000004</v>
      </c>
      <c r="AT44">
        <v>-3.27</v>
      </c>
      <c r="AU44">
        <v>-2.65</v>
      </c>
      <c r="AV44">
        <v>-9000.9</v>
      </c>
      <c r="AY44">
        <f t="shared" si="5"/>
        <v>187.63752289987201</v>
      </c>
      <c r="BA44">
        <f t="shared" si="4"/>
        <v>188.46048524823442</v>
      </c>
    </row>
    <row r="45" spans="1:53" x14ac:dyDescent="0.25">
      <c r="A45">
        <v>-66.209999999999994</v>
      </c>
      <c r="B45" s="3">
        <f t="shared" si="1"/>
        <v>66.209999999999994</v>
      </c>
      <c r="C45">
        <v>-92.2</v>
      </c>
      <c r="D45">
        <v>3750</v>
      </c>
      <c r="E45">
        <v>9000</v>
      </c>
      <c r="F45">
        <v>208.1</v>
      </c>
      <c r="G45">
        <v>646.9</v>
      </c>
      <c r="H45" s="6">
        <f t="shared" si="2"/>
        <v>35987.931061635434</v>
      </c>
      <c r="I45">
        <v>67.8</v>
      </c>
      <c r="J45">
        <v>-62.5</v>
      </c>
      <c r="K45" s="4">
        <f t="shared" si="0"/>
        <v>62.398681480259462</v>
      </c>
      <c r="L45" s="5">
        <f t="shared" si="3"/>
        <v>0.92033453510707175</v>
      </c>
      <c r="M45">
        <v>31.98</v>
      </c>
      <c r="N45">
        <v>30.21</v>
      </c>
      <c r="O45">
        <v>30.4</v>
      </c>
      <c r="P45">
        <v>32.1</v>
      </c>
      <c r="Q45">
        <v>30.1</v>
      </c>
      <c r="R45">
        <v>25.3</v>
      </c>
      <c r="S45">
        <v>34.9</v>
      </c>
      <c r="T45">
        <v>1.5</v>
      </c>
      <c r="U45">
        <v>0.55000000000000004</v>
      </c>
      <c r="V45">
        <v>12.59</v>
      </c>
      <c r="W45">
        <v>1519</v>
      </c>
      <c r="X45">
        <v>30.21</v>
      </c>
      <c r="Y45">
        <v>31.98</v>
      </c>
      <c r="Z45">
        <v>-66.209999999999994</v>
      </c>
      <c r="AA45">
        <v>-12.3</v>
      </c>
      <c r="AB45">
        <v>-284.3</v>
      </c>
      <c r="AC45">
        <v>-6.7</v>
      </c>
      <c r="AD45">
        <v>0.94599999999999995</v>
      </c>
      <c r="AE45">
        <v>-18.75</v>
      </c>
      <c r="AF45">
        <v>92.78</v>
      </c>
      <c r="AG45">
        <v>-10.71</v>
      </c>
      <c r="AH45">
        <v>-285.44</v>
      </c>
      <c r="AI45">
        <v>-0.88</v>
      </c>
      <c r="AJ45">
        <v>7.0000000000000007E-2</v>
      </c>
      <c r="AK45">
        <v>69.489999999999995</v>
      </c>
      <c r="AL45">
        <v>69.5</v>
      </c>
      <c r="AM45">
        <v>110</v>
      </c>
      <c r="AN45">
        <v>-28.7</v>
      </c>
      <c r="AO45">
        <v>-176.53</v>
      </c>
      <c r="AP45">
        <v>178.85</v>
      </c>
      <c r="AQ45">
        <v>326.02999999999997</v>
      </c>
      <c r="AR45">
        <v>219.7</v>
      </c>
      <c r="AS45">
        <v>17.649999999999999</v>
      </c>
      <c r="AT45">
        <v>7.09</v>
      </c>
      <c r="AU45">
        <v>-25.58</v>
      </c>
      <c r="AV45">
        <v>-8999.6</v>
      </c>
      <c r="AY45">
        <f t="shared" si="5"/>
        <v>201.2185130647774</v>
      </c>
      <c r="BA45">
        <f t="shared" si="4"/>
        <v>201.9785851272357</v>
      </c>
    </row>
    <row r="46" spans="1:53" x14ac:dyDescent="0.25">
      <c r="AY46">
        <f>MAX(AY3:AY45)</f>
        <v>298.80450130478289</v>
      </c>
      <c r="BA46">
        <f>MAX(BA3:BA45)</f>
        <v>299.9485240003691</v>
      </c>
    </row>
    <row r="49" spans="4:10" x14ac:dyDescent="0.25">
      <c r="D49" t="s">
        <v>2</v>
      </c>
      <c r="E49" t="s">
        <v>1</v>
      </c>
    </row>
    <row r="50" spans="4:10" x14ac:dyDescent="0.25">
      <c r="D50" t="s">
        <v>62</v>
      </c>
    </row>
    <row r="51" spans="4:10" x14ac:dyDescent="0.25">
      <c r="E51">
        <v>1</v>
      </c>
      <c r="F51">
        <v>2</v>
      </c>
      <c r="G51">
        <v>3</v>
      </c>
      <c r="I51">
        <v>4</v>
      </c>
      <c r="J51">
        <v>5</v>
      </c>
    </row>
    <row r="52" spans="4:10" x14ac:dyDescent="0.25">
      <c r="D52">
        <v>1500</v>
      </c>
      <c r="E52">
        <v>95</v>
      </c>
      <c r="F52">
        <f t="shared" ref="F52:F57" si="6">E52-1</f>
        <v>94</v>
      </c>
      <c r="G52">
        <f>F52-2</f>
        <v>92</v>
      </c>
      <c r="I52">
        <f t="shared" ref="I52:I57" si="7">G52-1</f>
        <v>91</v>
      </c>
      <c r="J52">
        <f t="shared" ref="J52" si="8">I52-1</f>
        <v>90</v>
      </c>
    </row>
    <row r="53" spans="4:10" x14ac:dyDescent="0.25">
      <c r="D53">
        <v>3000</v>
      </c>
      <c r="E53">
        <v>96</v>
      </c>
      <c r="F53">
        <f t="shared" si="6"/>
        <v>95</v>
      </c>
      <c r="G53">
        <f t="shared" ref="G53:G57" si="9">F53-2</f>
        <v>93</v>
      </c>
      <c r="I53">
        <f t="shared" si="7"/>
        <v>92</v>
      </c>
      <c r="J53">
        <f t="shared" ref="J53" si="10">I53-1</f>
        <v>91</v>
      </c>
    </row>
    <row r="54" spans="4:10" x14ac:dyDescent="0.25">
      <c r="D54">
        <v>4500</v>
      </c>
      <c r="E54">
        <v>98</v>
      </c>
      <c r="F54">
        <f t="shared" si="6"/>
        <v>97</v>
      </c>
      <c r="G54">
        <f t="shared" si="9"/>
        <v>95</v>
      </c>
      <c r="I54">
        <f t="shared" si="7"/>
        <v>94</v>
      </c>
      <c r="J54">
        <f t="shared" ref="J54" si="11">I54-1</f>
        <v>93</v>
      </c>
    </row>
    <row r="55" spans="4:10" x14ac:dyDescent="0.25">
      <c r="D55">
        <v>6000</v>
      </c>
      <c r="E55">
        <v>94</v>
      </c>
      <c r="F55">
        <f t="shared" si="6"/>
        <v>93</v>
      </c>
      <c r="G55">
        <f t="shared" si="9"/>
        <v>91</v>
      </c>
      <c r="I55">
        <f t="shared" si="7"/>
        <v>90</v>
      </c>
      <c r="J55">
        <v>91</v>
      </c>
    </row>
    <row r="56" spans="4:10" x14ac:dyDescent="0.25">
      <c r="D56">
        <v>7500</v>
      </c>
      <c r="E56">
        <v>99</v>
      </c>
      <c r="F56">
        <f t="shared" si="6"/>
        <v>98</v>
      </c>
      <c r="G56">
        <f t="shared" si="9"/>
        <v>96</v>
      </c>
      <c r="I56">
        <f t="shared" si="7"/>
        <v>95</v>
      </c>
      <c r="J56">
        <f t="shared" ref="J56" si="12">I56-1</f>
        <v>94</v>
      </c>
    </row>
    <row r="57" spans="4:10" x14ac:dyDescent="0.25">
      <c r="D57">
        <v>9000</v>
      </c>
      <c r="E57">
        <v>100</v>
      </c>
      <c r="F57">
        <f t="shared" si="6"/>
        <v>99</v>
      </c>
      <c r="G57">
        <f t="shared" si="9"/>
        <v>97</v>
      </c>
      <c r="I57">
        <f t="shared" si="7"/>
        <v>96</v>
      </c>
      <c r="J57">
        <f t="shared" ref="J57" si="13">I57-1</f>
        <v>95</v>
      </c>
    </row>
  </sheetData>
  <autoFilter ref="A1:BA1" xr:uid="{EFE95686-A234-4260-A9E1-4DAA85336F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5BAD-636F-45D0-AB8E-CD6EE8064AA4}">
  <dimension ref="A1:K153"/>
  <sheetViews>
    <sheetView topLeftCell="B1" workbookViewId="0">
      <selection activeCell="V3" sqref="V3:W6"/>
    </sheetView>
  </sheetViews>
  <sheetFormatPr defaultRowHeight="15" x14ac:dyDescent="0.25"/>
  <cols>
    <col min="4" max="4" width="16.7109375" customWidth="1"/>
    <col min="5" max="5" width="12.7109375" customWidth="1"/>
    <col min="6" max="6" width="15.28515625" style="3" customWidth="1"/>
    <col min="7" max="7" width="12.7109375" style="47" customWidth="1"/>
    <col min="8" max="8" width="15" customWidth="1"/>
  </cols>
  <sheetData>
    <row r="1" spans="1:11" x14ac:dyDescent="0.25">
      <c r="C1" s="26" t="s">
        <v>1</v>
      </c>
      <c r="D1" s="26" t="s">
        <v>62</v>
      </c>
      <c r="E1" s="26" t="s">
        <v>7</v>
      </c>
      <c r="F1" s="26" t="s">
        <v>58</v>
      </c>
      <c r="G1" s="46" t="s">
        <v>2</v>
      </c>
      <c r="H1" s="26" t="s">
        <v>77</v>
      </c>
    </row>
    <row r="2" spans="1:11" x14ac:dyDescent="0.25">
      <c r="A2">
        <v>20.2</v>
      </c>
      <c r="B2">
        <v>1</v>
      </c>
      <c r="C2" s="6">
        <v>20.12</v>
      </c>
      <c r="D2" s="6">
        <v>1505</v>
      </c>
      <c r="E2" s="6">
        <v>-2.7</v>
      </c>
      <c r="F2" s="7">
        <v>-3.1701342322871668</v>
      </c>
      <c r="G2" s="48">
        <v>0.85169895094695203</v>
      </c>
      <c r="H2" s="77">
        <v>470.13423228716573</v>
      </c>
      <c r="J2" t="s">
        <v>1</v>
      </c>
      <c r="K2" s="14">
        <v>20.2</v>
      </c>
    </row>
    <row r="3" spans="1:11" x14ac:dyDescent="0.25">
      <c r="B3">
        <v>2</v>
      </c>
      <c r="C3" s="6">
        <v>20.149999999999999</v>
      </c>
      <c r="D3" s="6">
        <v>3018</v>
      </c>
      <c r="E3" s="6">
        <v>-5.5</v>
      </c>
      <c r="F3" s="7">
        <v>-6.366813980019371</v>
      </c>
      <c r="G3" s="48">
        <v>0.8638543574950287</v>
      </c>
      <c r="H3" s="77">
        <v>866.81398001937077</v>
      </c>
      <c r="J3" s="14" t="s">
        <v>62</v>
      </c>
      <c r="K3" s="14" t="s">
        <v>78</v>
      </c>
    </row>
    <row r="4" spans="1:11" x14ac:dyDescent="0.25">
      <c r="B4">
        <v>3</v>
      </c>
      <c r="C4" s="6">
        <v>20.350000000000001</v>
      </c>
      <c r="D4" s="6">
        <v>4503</v>
      </c>
      <c r="E4" s="6">
        <v>-8.3000000000000007</v>
      </c>
      <c r="F4" s="7">
        <v>-9.5967440302379057</v>
      </c>
      <c r="G4" s="48">
        <v>0.8648766679457055</v>
      </c>
      <c r="H4" s="77">
        <v>1296.744030237905</v>
      </c>
      <c r="J4" s="88">
        <v>-4500</v>
      </c>
      <c r="K4" s="31">
        <v>1296.744030237905</v>
      </c>
    </row>
    <row r="5" spans="1:11" x14ac:dyDescent="0.25">
      <c r="A5">
        <v>40.1</v>
      </c>
      <c r="B5">
        <v>4</v>
      </c>
      <c r="C5" s="9">
        <v>40.299999999999997</v>
      </c>
      <c r="D5" s="9">
        <v>1500</v>
      </c>
      <c r="E5" s="9">
        <v>-5.6</v>
      </c>
      <c r="F5" s="49">
        <v>-6.3412817329248705</v>
      </c>
      <c r="G5" s="50">
        <v>0.88310222378607994</v>
      </c>
      <c r="H5" s="78">
        <v>741.28173292487065</v>
      </c>
      <c r="J5" s="88">
        <v>-3000</v>
      </c>
      <c r="K5" s="31">
        <v>866.81398001937077</v>
      </c>
    </row>
    <row r="6" spans="1:11" x14ac:dyDescent="0.25">
      <c r="B6">
        <v>5</v>
      </c>
      <c r="C6" s="9">
        <v>40.119999999999997</v>
      </c>
      <c r="D6" s="9">
        <v>3000</v>
      </c>
      <c r="E6" s="9">
        <v>-11.4</v>
      </c>
      <c r="F6" s="49">
        <v>-12.672131702723741</v>
      </c>
      <c r="G6" s="50">
        <v>0.89961186226857881</v>
      </c>
      <c r="H6" s="78">
        <v>1272.1317027237396</v>
      </c>
      <c r="J6" s="88">
        <v>-1500</v>
      </c>
      <c r="K6" s="31">
        <v>470.13423228716573</v>
      </c>
    </row>
    <row r="7" spans="1:11" x14ac:dyDescent="0.25">
      <c r="B7">
        <v>6</v>
      </c>
      <c r="C7" s="9">
        <v>39.71</v>
      </c>
      <c r="D7" s="9">
        <v>4500</v>
      </c>
      <c r="E7" s="9">
        <v>-16.899999999999999</v>
      </c>
      <c r="F7" s="49">
        <v>-18.72412437909227</v>
      </c>
      <c r="G7" s="50">
        <v>0.90257892213485158</v>
      </c>
      <c r="H7" s="78">
        <v>1824.124379092272</v>
      </c>
      <c r="J7" s="88">
        <v>0</v>
      </c>
      <c r="K7" s="31">
        <v>300</v>
      </c>
    </row>
    <row r="8" spans="1:11" x14ac:dyDescent="0.25">
      <c r="B8">
        <v>7</v>
      </c>
      <c r="C8" s="9">
        <v>39.65</v>
      </c>
      <c r="D8" s="9">
        <v>6000</v>
      </c>
      <c r="E8" s="9">
        <v>-22.3</v>
      </c>
      <c r="F8" s="49">
        <v>-24.98050959710212</v>
      </c>
      <c r="G8" s="50">
        <v>0.89269596015715091</v>
      </c>
      <c r="H8" s="78">
        <v>2680.5095971021201</v>
      </c>
      <c r="J8" s="88">
        <v>1505</v>
      </c>
      <c r="K8" s="31">
        <v>470.13423228716573</v>
      </c>
    </row>
    <row r="9" spans="1:11" x14ac:dyDescent="0.25">
      <c r="B9">
        <v>8</v>
      </c>
      <c r="C9" s="9">
        <v>40.67</v>
      </c>
      <c r="D9" s="9">
        <v>7500</v>
      </c>
      <c r="E9" s="9">
        <v>-28.1</v>
      </c>
      <c r="F9" s="49">
        <v>-31.967697020018523</v>
      </c>
      <c r="G9" s="50">
        <v>0.87901233493308806</v>
      </c>
      <c r="H9" s="78">
        <v>3867.6970200185201</v>
      </c>
      <c r="J9" s="88">
        <v>3018</v>
      </c>
      <c r="K9" s="31">
        <v>866.81398001937077</v>
      </c>
    </row>
    <row r="10" spans="1:11" x14ac:dyDescent="0.25">
      <c r="A10">
        <v>60.4</v>
      </c>
      <c r="B10">
        <v>9</v>
      </c>
      <c r="C10" s="11">
        <v>60.74</v>
      </c>
      <c r="D10" s="11">
        <v>1500</v>
      </c>
      <c r="E10" s="11">
        <v>-8.5</v>
      </c>
      <c r="F10" s="51">
        <v>-9.5658235328634795</v>
      </c>
      <c r="G10" s="52">
        <v>0.88858005490046599</v>
      </c>
      <c r="H10" s="79">
        <v>1065.8235328634794</v>
      </c>
      <c r="J10" s="88">
        <v>4503</v>
      </c>
      <c r="K10" s="31">
        <v>1296.744030237905</v>
      </c>
    </row>
    <row r="11" spans="1:11" x14ac:dyDescent="0.25">
      <c r="B11">
        <v>10</v>
      </c>
      <c r="C11" s="11">
        <v>61.41</v>
      </c>
      <c r="D11" s="11">
        <v>3000</v>
      </c>
      <c r="E11" s="11">
        <v>-17.600000000000001</v>
      </c>
      <c r="F11" s="51">
        <v>-19.372262903702456</v>
      </c>
      <c r="G11" s="52">
        <v>0.90851544228404324</v>
      </c>
      <c r="H11" s="79">
        <v>1772.2629037024556</v>
      </c>
      <c r="J11" s="41"/>
      <c r="K11" s="31"/>
    </row>
    <row r="12" spans="1:11" x14ac:dyDescent="0.25">
      <c r="B12">
        <v>11</v>
      </c>
      <c r="C12" s="11">
        <v>59.47</v>
      </c>
      <c r="D12" s="11">
        <v>4500</v>
      </c>
      <c r="E12" s="11">
        <v>-25.7</v>
      </c>
      <c r="F12" s="51">
        <v>-28.039523707556462</v>
      </c>
      <c r="G12" s="52">
        <v>0.91656335778178799</v>
      </c>
      <c r="H12" s="79">
        <v>2339.5237075564619</v>
      </c>
      <c r="J12" s="41"/>
      <c r="K12" s="31"/>
    </row>
    <row r="13" spans="1:11" x14ac:dyDescent="0.25">
      <c r="B13">
        <v>12</v>
      </c>
      <c r="C13" s="11">
        <v>59.92</v>
      </c>
      <c r="D13" s="11">
        <v>6000</v>
      </c>
      <c r="E13" s="11">
        <v>-34.4</v>
      </c>
      <c r="F13" s="51">
        <v>-37.752380688111785</v>
      </c>
      <c r="G13" s="52">
        <v>0.91120081364385452</v>
      </c>
      <c r="H13" s="79">
        <v>3352.3806881117862</v>
      </c>
      <c r="J13" t="s">
        <v>1</v>
      </c>
      <c r="K13" s="14">
        <v>40.1</v>
      </c>
    </row>
    <row r="14" spans="1:11" x14ac:dyDescent="0.25">
      <c r="B14">
        <v>13</v>
      </c>
      <c r="C14" s="11">
        <v>60.59</v>
      </c>
      <c r="D14" s="11">
        <v>7500</v>
      </c>
      <c r="E14" s="11">
        <v>-42.7</v>
      </c>
      <c r="F14" s="51">
        <v>-47.626613534020137</v>
      </c>
      <c r="G14" s="52">
        <v>0.89655755115779945</v>
      </c>
      <c r="H14" s="79">
        <v>4926.6135340201345</v>
      </c>
      <c r="J14" s="14" t="s">
        <v>62</v>
      </c>
      <c r="K14" s="14" t="s">
        <v>78</v>
      </c>
    </row>
    <row r="15" spans="1:11" x14ac:dyDescent="0.25">
      <c r="A15">
        <v>79.8</v>
      </c>
      <c r="B15">
        <v>14</v>
      </c>
      <c r="C15" s="16">
        <v>80.3</v>
      </c>
      <c r="D15" s="16">
        <v>1500</v>
      </c>
      <c r="E15" s="16">
        <v>-11.3</v>
      </c>
      <c r="F15" s="58">
        <v>-12.650494088041899</v>
      </c>
      <c r="G15" s="59">
        <v>0.89324574371221777</v>
      </c>
      <c r="H15" s="80">
        <v>1350.494088041899</v>
      </c>
      <c r="J15" s="9">
        <v>-7500</v>
      </c>
      <c r="K15" s="78">
        <v>3867.6970200185201</v>
      </c>
    </row>
    <row r="16" spans="1:11" x14ac:dyDescent="0.25">
      <c r="B16">
        <v>15</v>
      </c>
      <c r="C16" s="16">
        <v>78.92</v>
      </c>
      <c r="D16" s="16">
        <v>3000</v>
      </c>
      <c r="E16" s="16">
        <v>-22.8</v>
      </c>
      <c r="F16" s="58">
        <v>-24.943036365770837</v>
      </c>
      <c r="G16" s="59">
        <v>0.91408277908331514</v>
      </c>
      <c r="H16" s="80">
        <v>2143.0363657708372</v>
      </c>
      <c r="J16" s="9">
        <v>-6000</v>
      </c>
      <c r="K16" s="78">
        <v>2680.5095971021201</v>
      </c>
    </row>
    <row r="17" spans="1:11" x14ac:dyDescent="0.25">
      <c r="B17">
        <v>16</v>
      </c>
      <c r="C17" s="16">
        <v>79.97</v>
      </c>
      <c r="D17" s="16">
        <v>4500</v>
      </c>
      <c r="E17" s="16">
        <v>-34.799999999999997</v>
      </c>
      <c r="F17" s="58">
        <v>-37.704235885415272</v>
      </c>
      <c r="G17" s="59">
        <v>0.92297321992570358</v>
      </c>
      <c r="H17" s="80">
        <v>2904.2358854152767</v>
      </c>
      <c r="J17" s="9">
        <v>-4500</v>
      </c>
      <c r="K17" s="78">
        <v>1824.124379092272</v>
      </c>
    </row>
    <row r="18" spans="1:11" x14ac:dyDescent="0.25">
      <c r="B18">
        <v>17</v>
      </c>
      <c r="C18" s="16">
        <v>79.94</v>
      </c>
      <c r="D18" s="16">
        <v>6000</v>
      </c>
      <c r="E18" s="16">
        <v>-46</v>
      </c>
      <c r="F18" s="58">
        <v>-50.368421138961281</v>
      </c>
      <c r="G18" s="59">
        <v>0.91327063584325474</v>
      </c>
      <c r="H18" s="80">
        <v>4368.4211389612792</v>
      </c>
      <c r="J18" s="9">
        <v>-3000</v>
      </c>
      <c r="K18" s="78">
        <v>1272.1317027237396</v>
      </c>
    </row>
    <row r="19" spans="1:11" x14ac:dyDescent="0.25">
      <c r="A19">
        <v>100.8</v>
      </c>
      <c r="B19">
        <v>18</v>
      </c>
      <c r="C19" s="60">
        <v>101.03</v>
      </c>
      <c r="D19" s="60">
        <v>1500</v>
      </c>
      <c r="E19" s="60">
        <v>-14.2</v>
      </c>
      <c r="F19" s="61">
        <v>-15.907842702303899</v>
      </c>
      <c r="G19" s="62">
        <v>0.89264146407126865</v>
      </c>
      <c r="H19" s="81">
        <v>1707.8427023038998</v>
      </c>
      <c r="J19" s="9">
        <v>-1500</v>
      </c>
      <c r="K19" s="78">
        <v>741.28173292487065</v>
      </c>
    </row>
    <row r="20" spans="1:11" x14ac:dyDescent="0.25">
      <c r="B20">
        <v>19</v>
      </c>
      <c r="C20" s="60">
        <v>101.81</v>
      </c>
      <c r="D20" s="60">
        <v>3000</v>
      </c>
      <c r="E20" s="60">
        <v>-29.5</v>
      </c>
      <c r="F20" s="61">
        <v>-32.111426873595605</v>
      </c>
      <c r="G20" s="62">
        <v>0.91867608736680229</v>
      </c>
      <c r="H20" s="81">
        <v>2611.4268735956061</v>
      </c>
      <c r="J20" s="9">
        <v>0</v>
      </c>
      <c r="K20" s="78">
        <v>500</v>
      </c>
    </row>
    <row r="21" spans="1:11" x14ac:dyDescent="0.25">
      <c r="B21">
        <v>20</v>
      </c>
      <c r="C21" s="60">
        <v>100.64</v>
      </c>
      <c r="D21" s="60">
        <v>4500</v>
      </c>
      <c r="E21" s="60">
        <v>-43.8</v>
      </c>
      <c r="F21" s="61">
        <v>-47.453937988210669</v>
      </c>
      <c r="G21" s="62">
        <v>0.92300032108782104</v>
      </c>
      <c r="H21" s="81">
        <v>3653.9379882106728</v>
      </c>
      <c r="J21" s="9">
        <v>1500</v>
      </c>
      <c r="K21" s="78">
        <v>741.28173292487065</v>
      </c>
    </row>
    <row r="22" spans="1:11" x14ac:dyDescent="0.25">
      <c r="B22">
        <v>21</v>
      </c>
      <c r="C22" s="60">
        <v>99.91</v>
      </c>
      <c r="D22" s="60">
        <v>6000</v>
      </c>
      <c r="E22" s="60">
        <v>-57.7</v>
      </c>
      <c r="F22" s="61">
        <v>-62.946890236068931</v>
      </c>
      <c r="G22" s="62">
        <v>0.91664575936330484</v>
      </c>
      <c r="H22" s="81">
        <v>5246.8902360689272</v>
      </c>
      <c r="J22" s="9">
        <v>3000</v>
      </c>
      <c r="K22" s="78">
        <v>1272.1317027237396</v>
      </c>
    </row>
    <row r="23" spans="1:11" x14ac:dyDescent="0.25">
      <c r="A23">
        <v>120.9</v>
      </c>
      <c r="B23">
        <v>22</v>
      </c>
      <c r="C23" s="18">
        <v>121.28</v>
      </c>
      <c r="D23" s="18">
        <v>1500</v>
      </c>
      <c r="E23" s="18">
        <v>-17</v>
      </c>
      <c r="F23" s="69">
        <v>-19.097609375401881</v>
      </c>
      <c r="G23" s="70">
        <v>0.89016377211570552</v>
      </c>
      <c r="H23" s="82">
        <v>2097.6093754018798</v>
      </c>
      <c r="J23" s="9">
        <v>4500</v>
      </c>
      <c r="K23" s="78">
        <v>1824.124379092272</v>
      </c>
    </row>
    <row r="24" spans="1:11" x14ac:dyDescent="0.25">
      <c r="B24">
        <v>23</v>
      </c>
      <c r="C24" s="18">
        <v>121.19</v>
      </c>
      <c r="D24" s="18">
        <v>3000</v>
      </c>
      <c r="E24" s="18">
        <v>-35.299999999999997</v>
      </c>
      <c r="F24" s="69">
        <v>-38.240482398877667</v>
      </c>
      <c r="G24" s="70">
        <v>0.92310550980486661</v>
      </c>
      <c r="H24" s="82">
        <v>2940.4823988776702</v>
      </c>
      <c r="J24" s="9">
        <v>6000</v>
      </c>
      <c r="K24" s="78">
        <v>2680.5095971021201</v>
      </c>
    </row>
    <row r="25" spans="1:11" x14ac:dyDescent="0.25">
      <c r="B25">
        <v>24</v>
      </c>
      <c r="C25" s="18">
        <v>120.1</v>
      </c>
      <c r="D25" s="18">
        <v>4500</v>
      </c>
      <c r="E25" s="18">
        <v>-52.4</v>
      </c>
      <c r="F25" s="69">
        <v>-56.628491445153792</v>
      </c>
      <c r="G25" s="70">
        <v>0.92532925851911141</v>
      </c>
      <c r="H25" s="82">
        <v>4228.4914451537898</v>
      </c>
      <c r="J25" s="9">
        <v>7500</v>
      </c>
      <c r="K25" s="78">
        <v>3867.6970200185201</v>
      </c>
    </row>
    <row r="26" spans="1:11" x14ac:dyDescent="0.25">
      <c r="B26">
        <v>25</v>
      </c>
      <c r="C26" s="18">
        <v>120.91</v>
      </c>
      <c r="D26" s="18">
        <v>6000</v>
      </c>
      <c r="E26" s="18">
        <v>-70.2</v>
      </c>
      <c r="F26" s="69">
        <v>-76.15485386674456</v>
      </c>
      <c r="G26" s="70">
        <v>0.92180598393420421</v>
      </c>
      <c r="H26" s="82">
        <v>5954.8538667445546</v>
      </c>
    </row>
    <row r="27" spans="1:11" x14ac:dyDescent="0.25">
      <c r="A27">
        <v>140.6</v>
      </c>
      <c r="B27">
        <v>26</v>
      </c>
      <c r="C27" s="73">
        <v>140.13999999999999</v>
      </c>
      <c r="D27" s="73">
        <v>1500</v>
      </c>
      <c r="E27" s="73">
        <v>-19.600000000000001</v>
      </c>
      <c r="F27" s="74">
        <v>-22.049828289909851</v>
      </c>
      <c r="G27" s="75">
        <v>0.88889581099228299</v>
      </c>
      <c r="H27" s="83">
        <v>2449.8282899098499</v>
      </c>
      <c r="J27" t="s">
        <v>1</v>
      </c>
      <c r="K27" s="14">
        <v>60.4</v>
      </c>
    </row>
    <row r="28" spans="1:11" x14ac:dyDescent="0.25">
      <c r="B28">
        <v>27</v>
      </c>
      <c r="C28" s="73">
        <v>140.35</v>
      </c>
      <c r="D28" s="73">
        <v>3000</v>
      </c>
      <c r="E28" s="73">
        <v>-40.799999999999997</v>
      </c>
      <c r="F28" s="74">
        <v>-44.32447209170325</v>
      </c>
      <c r="G28" s="75">
        <v>0.92048473618791349</v>
      </c>
      <c r="H28" s="83">
        <v>3524.4720917032496</v>
      </c>
      <c r="J28" s="14" t="s">
        <v>62</v>
      </c>
      <c r="K28" s="14" t="s">
        <v>78</v>
      </c>
    </row>
    <row r="29" spans="1:11" x14ac:dyDescent="0.25">
      <c r="B29">
        <v>28</v>
      </c>
      <c r="C29" s="73">
        <v>141.16999999999999</v>
      </c>
      <c r="D29" s="73">
        <v>4500</v>
      </c>
      <c r="E29" s="73">
        <v>-61.4</v>
      </c>
      <c r="F29" s="74">
        <v>-66.569145099581377</v>
      </c>
      <c r="G29" s="75">
        <v>0.9223492341406998</v>
      </c>
      <c r="H29" s="83">
        <v>5169.1450995813748</v>
      </c>
      <c r="J29" s="9">
        <v>-7500</v>
      </c>
      <c r="K29" s="79">
        <v>4926.6135340201345</v>
      </c>
    </row>
    <row r="30" spans="1:11" x14ac:dyDescent="0.25">
      <c r="A30">
        <v>161.5</v>
      </c>
      <c r="B30">
        <v>29</v>
      </c>
      <c r="C30" s="63">
        <v>160.32</v>
      </c>
      <c r="D30" s="63">
        <v>1500</v>
      </c>
      <c r="E30" s="63">
        <v>-22.4</v>
      </c>
      <c r="F30" s="64">
        <v>-25.250161395738917</v>
      </c>
      <c r="G30" s="65">
        <v>0.88712304246023965</v>
      </c>
      <c r="H30" s="84">
        <v>2850.1613957389177</v>
      </c>
      <c r="J30" s="9">
        <v>-6000</v>
      </c>
      <c r="K30" s="79">
        <v>3352.3806881117862</v>
      </c>
    </row>
    <row r="31" spans="1:11" x14ac:dyDescent="0.25">
      <c r="B31">
        <v>30</v>
      </c>
      <c r="C31" s="63">
        <v>162.41</v>
      </c>
      <c r="D31" s="63">
        <v>3000</v>
      </c>
      <c r="E31" s="63">
        <v>-47.1</v>
      </c>
      <c r="F31" s="64">
        <v>-51.245405001071525</v>
      </c>
      <c r="G31" s="65">
        <v>0.91910679599498057</v>
      </c>
      <c r="H31" s="84">
        <v>4145.4050010715209</v>
      </c>
      <c r="J31" s="9">
        <v>-4500</v>
      </c>
      <c r="K31" s="79">
        <v>2339.5237075564619</v>
      </c>
    </row>
    <row r="32" spans="1:11" x14ac:dyDescent="0.25">
      <c r="B32">
        <v>31</v>
      </c>
      <c r="C32" s="63">
        <v>160.59</v>
      </c>
      <c r="D32" s="63">
        <v>4500</v>
      </c>
      <c r="E32" s="63">
        <v>-69.7</v>
      </c>
      <c r="F32" s="64">
        <v>-75.726705472421742</v>
      </c>
      <c r="G32" s="65">
        <v>0.92041505787391542</v>
      </c>
      <c r="H32" s="84">
        <v>6026.7054724217369</v>
      </c>
      <c r="J32" s="9">
        <v>-3000</v>
      </c>
      <c r="K32" s="79">
        <v>1772.2629037024556</v>
      </c>
    </row>
    <row r="33" spans="1:11" x14ac:dyDescent="0.25">
      <c r="B33">
        <v>31</v>
      </c>
      <c r="C33" s="63">
        <v>162.72</v>
      </c>
      <c r="D33" s="63">
        <v>4500</v>
      </c>
      <c r="E33" s="63">
        <v>-70.7</v>
      </c>
      <c r="F33" s="64">
        <v>-76.737929483900089</v>
      </c>
      <c r="G33" s="65">
        <v>0.92131753456852306</v>
      </c>
      <c r="H33" s="84">
        <v>6037.929483900085</v>
      </c>
      <c r="J33" s="9">
        <v>-1500</v>
      </c>
      <c r="K33" s="79">
        <v>1065.8235328634794</v>
      </c>
    </row>
    <row r="34" spans="1:11" x14ac:dyDescent="0.25">
      <c r="A34">
        <v>180.6</v>
      </c>
      <c r="B34">
        <v>32</v>
      </c>
      <c r="C34" s="26">
        <v>179.95</v>
      </c>
      <c r="D34" s="26">
        <v>1500</v>
      </c>
      <c r="E34" s="26">
        <v>-25</v>
      </c>
      <c r="F34" s="71">
        <v>-28.339972748415917</v>
      </c>
      <c r="G34" s="72">
        <v>0.88214622582505453</v>
      </c>
      <c r="H34" s="76">
        <v>3339.972748415918</v>
      </c>
      <c r="J34" s="9">
        <v>0</v>
      </c>
      <c r="K34" s="79">
        <v>800</v>
      </c>
    </row>
    <row r="35" spans="1:11" x14ac:dyDescent="0.25">
      <c r="B35">
        <v>33</v>
      </c>
      <c r="C35" s="26">
        <v>181.34</v>
      </c>
      <c r="D35" s="26">
        <v>3000</v>
      </c>
      <c r="E35" s="26">
        <v>-52.7</v>
      </c>
      <c r="F35" s="71">
        <v>-57.277277242570371</v>
      </c>
      <c r="G35" s="72">
        <v>0.92008563495109041</v>
      </c>
      <c r="H35" s="76">
        <v>4577.2772425703706</v>
      </c>
      <c r="J35" s="9">
        <v>1500</v>
      </c>
      <c r="K35" s="79">
        <v>1065.8235328634794</v>
      </c>
    </row>
    <row r="36" spans="1:11" x14ac:dyDescent="0.25">
      <c r="A36">
        <v>200.7</v>
      </c>
      <c r="B36">
        <v>34</v>
      </c>
      <c r="C36" s="19">
        <v>200.76</v>
      </c>
      <c r="D36" s="19">
        <v>1500</v>
      </c>
      <c r="E36" s="19">
        <v>-27.8</v>
      </c>
      <c r="F36" s="56">
        <v>-31.61940120888563</v>
      </c>
      <c r="G36" s="57">
        <v>0.87920703546364731</v>
      </c>
      <c r="H36" s="85">
        <v>3819.4012088856289</v>
      </c>
      <c r="J36" s="9">
        <v>3000</v>
      </c>
      <c r="K36" s="79">
        <v>1772.2629037024556</v>
      </c>
    </row>
    <row r="37" spans="1:11" x14ac:dyDescent="0.25">
      <c r="B37">
        <v>35</v>
      </c>
      <c r="C37" s="19">
        <v>200.56</v>
      </c>
      <c r="D37" s="19">
        <v>3000</v>
      </c>
      <c r="E37" s="19">
        <v>-58.1</v>
      </c>
      <c r="F37" s="56">
        <v>-63.299718318203396</v>
      </c>
      <c r="G37" s="57">
        <v>0.91785558520079402</v>
      </c>
      <c r="H37" s="85">
        <v>5199.7183182033968</v>
      </c>
      <c r="J37" s="9">
        <v>4500</v>
      </c>
      <c r="K37" s="79">
        <v>2339.5237075564619</v>
      </c>
    </row>
    <row r="38" spans="1:11" x14ac:dyDescent="0.25">
      <c r="A38">
        <v>221.9</v>
      </c>
      <c r="B38">
        <v>36</v>
      </c>
      <c r="C38" s="66">
        <v>220.29</v>
      </c>
      <c r="D38" s="66">
        <v>1500</v>
      </c>
      <c r="E38" s="66">
        <v>-30.4</v>
      </c>
      <c r="F38" s="67">
        <v>-34.66074407010305</v>
      </c>
      <c r="G38" s="68">
        <v>0.8770729196844278</v>
      </c>
      <c r="H38" s="86">
        <v>4260.7440701030509</v>
      </c>
      <c r="J38" s="9">
        <v>6000</v>
      </c>
      <c r="K38" s="79">
        <v>3352.3806881117862</v>
      </c>
    </row>
    <row r="39" spans="1:11" x14ac:dyDescent="0.25">
      <c r="B39">
        <v>37</v>
      </c>
      <c r="C39" s="66">
        <v>220.64</v>
      </c>
      <c r="D39" s="66">
        <v>3000</v>
      </c>
      <c r="E39" s="66">
        <v>-64.2</v>
      </c>
      <c r="F39" s="67">
        <v>-69.697338860503621</v>
      </c>
      <c r="G39" s="68">
        <v>0.92112555586223577</v>
      </c>
      <c r="H39" s="86">
        <v>5497.3388605036171</v>
      </c>
      <c r="J39" s="9">
        <v>7500</v>
      </c>
      <c r="K39" s="79">
        <v>4926.6135340201345</v>
      </c>
    </row>
    <row r="40" spans="1:11" x14ac:dyDescent="0.25">
      <c r="B40">
        <v>37</v>
      </c>
      <c r="C40" s="66">
        <v>224.87</v>
      </c>
      <c r="D40" s="66">
        <v>3000</v>
      </c>
      <c r="E40" s="66">
        <v>-65.099999999999994</v>
      </c>
      <c r="F40" s="67">
        <v>-70.95112230861254</v>
      </c>
      <c r="G40" s="68">
        <v>0.91753305489429449</v>
      </c>
      <c r="H40" s="86">
        <v>5851.1223086125483</v>
      </c>
    </row>
    <row r="41" spans="1:11" x14ac:dyDescent="0.25">
      <c r="A41">
        <v>242.9</v>
      </c>
      <c r="B41">
        <v>38</v>
      </c>
      <c r="C41" s="53">
        <v>242.94</v>
      </c>
      <c r="D41" s="53">
        <v>1500</v>
      </c>
      <c r="E41" s="53">
        <v>-33.200000000000003</v>
      </c>
      <c r="F41" s="54">
        <v>-38.244880000274158</v>
      </c>
      <c r="G41" s="55">
        <v>0.86809005544695161</v>
      </c>
      <c r="H41" s="87">
        <v>5044.8800002741527</v>
      </c>
      <c r="J41" t="s">
        <v>1</v>
      </c>
      <c r="K41" s="14">
        <v>79.8</v>
      </c>
    </row>
    <row r="42" spans="1:11" x14ac:dyDescent="0.25">
      <c r="C42" t="s">
        <v>46</v>
      </c>
      <c r="D42" t="s">
        <v>48</v>
      </c>
      <c r="E42" t="s">
        <v>51</v>
      </c>
      <c r="F42" s="3" t="s">
        <v>51</v>
      </c>
      <c r="G42" s="47" t="s">
        <v>47</v>
      </c>
      <c r="J42" s="14" t="s">
        <v>62</v>
      </c>
      <c r="K42" s="14" t="s">
        <v>78</v>
      </c>
    </row>
    <row r="43" spans="1:11" x14ac:dyDescent="0.25">
      <c r="J43" s="16">
        <v>-6000</v>
      </c>
      <c r="K43" s="80">
        <v>4368.4211389612792</v>
      </c>
    </row>
    <row r="44" spans="1:11" x14ac:dyDescent="0.25">
      <c r="J44" s="16">
        <v>-4500</v>
      </c>
      <c r="K44" s="80">
        <v>2904.2358854152767</v>
      </c>
    </row>
    <row r="45" spans="1:11" x14ac:dyDescent="0.25">
      <c r="J45" s="16">
        <v>-3000</v>
      </c>
      <c r="K45" s="80">
        <v>2143.0363657708372</v>
      </c>
    </row>
    <row r="46" spans="1:11" x14ac:dyDescent="0.25">
      <c r="J46" s="16">
        <v>-1500</v>
      </c>
      <c r="K46" s="80">
        <v>1350.494088041899</v>
      </c>
    </row>
    <row r="47" spans="1:11" x14ac:dyDescent="0.25">
      <c r="J47" s="16">
        <v>0</v>
      </c>
      <c r="K47" s="80">
        <v>1100</v>
      </c>
    </row>
    <row r="48" spans="1:11" x14ac:dyDescent="0.25">
      <c r="J48" s="16">
        <v>1500</v>
      </c>
      <c r="K48" s="80">
        <v>1350.494088041899</v>
      </c>
    </row>
    <row r="49" spans="10:11" x14ac:dyDescent="0.25">
      <c r="J49" s="16">
        <v>3000</v>
      </c>
      <c r="K49" s="80">
        <v>2143.0363657708372</v>
      </c>
    </row>
    <row r="50" spans="10:11" x14ac:dyDescent="0.25">
      <c r="J50" s="16">
        <v>4500</v>
      </c>
      <c r="K50" s="80">
        <v>2904.2358854152767</v>
      </c>
    </row>
    <row r="51" spans="10:11" x14ac:dyDescent="0.25">
      <c r="J51" s="16">
        <v>6000</v>
      </c>
      <c r="K51" s="80">
        <v>4368.4211389612792</v>
      </c>
    </row>
    <row r="54" spans="10:11" x14ac:dyDescent="0.25">
      <c r="J54" t="s">
        <v>1</v>
      </c>
      <c r="K54" s="14">
        <v>100.8</v>
      </c>
    </row>
    <row r="55" spans="10:11" x14ac:dyDescent="0.25">
      <c r="J55" s="14" t="s">
        <v>62</v>
      </c>
      <c r="K55" s="14" t="s">
        <v>78</v>
      </c>
    </row>
    <row r="56" spans="10:11" x14ac:dyDescent="0.25">
      <c r="J56" s="60">
        <v>-6000</v>
      </c>
      <c r="K56" s="81">
        <v>5246.8902360689272</v>
      </c>
    </row>
    <row r="57" spans="10:11" x14ac:dyDescent="0.25">
      <c r="J57" s="60">
        <v>-4500</v>
      </c>
      <c r="K57" s="81">
        <v>3653.9379882106728</v>
      </c>
    </row>
    <row r="58" spans="10:11" x14ac:dyDescent="0.25">
      <c r="J58" s="60">
        <v>-3000</v>
      </c>
      <c r="K58" s="81">
        <v>2611.4268735956061</v>
      </c>
    </row>
    <row r="59" spans="10:11" x14ac:dyDescent="0.25">
      <c r="J59" s="60">
        <v>-1500</v>
      </c>
      <c r="K59" s="81">
        <v>1707.8427023038998</v>
      </c>
    </row>
    <row r="60" spans="10:11" x14ac:dyDescent="0.25">
      <c r="J60" s="60">
        <v>0</v>
      </c>
      <c r="K60" s="81">
        <v>1400</v>
      </c>
    </row>
    <row r="61" spans="10:11" x14ac:dyDescent="0.25">
      <c r="J61" s="60">
        <v>1500</v>
      </c>
      <c r="K61" s="81">
        <v>1707.8427023038998</v>
      </c>
    </row>
    <row r="62" spans="10:11" x14ac:dyDescent="0.25">
      <c r="J62" s="60">
        <v>3000</v>
      </c>
      <c r="K62" s="81">
        <v>2611.4268735956061</v>
      </c>
    </row>
    <row r="63" spans="10:11" x14ac:dyDescent="0.25">
      <c r="J63" s="60">
        <v>4500</v>
      </c>
      <c r="K63" s="81">
        <v>3653.9379882106728</v>
      </c>
    </row>
    <row r="64" spans="10:11" x14ac:dyDescent="0.25">
      <c r="J64" s="60">
        <v>6000</v>
      </c>
      <c r="K64" s="81">
        <v>5246.8902360689272</v>
      </c>
    </row>
    <row r="66" spans="10:11" x14ac:dyDescent="0.25">
      <c r="J66" t="s">
        <v>1</v>
      </c>
      <c r="K66" s="14">
        <v>120.9</v>
      </c>
    </row>
    <row r="67" spans="10:11" x14ac:dyDescent="0.25">
      <c r="J67" s="14" t="s">
        <v>62</v>
      </c>
      <c r="K67" s="14" t="s">
        <v>78</v>
      </c>
    </row>
    <row r="68" spans="10:11" x14ac:dyDescent="0.25">
      <c r="J68" s="18">
        <v>-6000</v>
      </c>
      <c r="K68" s="82">
        <v>5954.8538667445546</v>
      </c>
    </row>
    <row r="69" spans="10:11" x14ac:dyDescent="0.25">
      <c r="J69" s="18">
        <v>-4500</v>
      </c>
      <c r="K69" s="82">
        <v>4228.4914451537898</v>
      </c>
    </row>
    <row r="70" spans="10:11" x14ac:dyDescent="0.25">
      <c r="J70" s="18">
        <v>-3000</v>
      </c>
      <c r="K70" s="82">
        <v>2940.4823988776702</v>
      </c>
    </row>
    <row r="71" spans="10:11" x14ac:dyDescent="0.25">
      <c r="J71" s="18">
        <v>-1500</v>
      </c>
      <c r="K71" s="82">
        <v>2097.6093754018798</v>
      </c>
    </row>
    <row r="72" spans="10:11" x14ac:dyDescent="0.25">
      <c r="J72" s="18">
        <v>0</v>
      </c>
      <c r="K72" s="82">
        <v>1700</v>
      </c>
    </row>
    <row r="73" spans="10:11" x14ac:dyDescent="0.25">
      <c r="J73" s="18">
        <v>1500</v>
      </c>
      <c r="K73" s="82">
        <v>2097.6093754018798</v>
      </c>
    </row>
    <row r="74" spans="10:11" x14ac:dyDescent="0.25">
      <c r="J74" s="18">
        <v>3000</v>
      </c>
      <c r="K74" s="82">
        <v>2940.4823988776702</v>
      </c>
    </row>
    <row r="75" spans="10:11" x14ac:dyDescent="0.25">
      <c r="J75" s="18">
        <v>4500</v>
      </c>
      <c r="K75" s="82">
        <v>4228.4914451537898</v>
      </c>
    </row>
    <row r="76" spans="10:11" x14ac:dyDescent="0.25">
      <c r="J76" s="18">
        <v>6000</v>
      </c>
      <c r="K76" s="82">
        <v>5954.8538667445546</v>
      </c>
    </row>
    <row r="78" spans="10:11" x14ac:dyDescent="0.25">
      <c r="J78" t="s">
        <v>1</v>
      </c>
      <c r="K78" s="14">
        <v>140.6</v>
      </c>
    </row>
    <row r="79" spans="10:11" x14ac:dyDescent="0.25">
      <c r="J79" s="14" t="s">
        <v>62</v>
      </c>
      <c r="K79" s="14" t="s">
        <v>78</v>
      </c>
    </row>
    <row r="80" spans="10:11" x14ac:dyDescent="0.25">
      <c r="J80" s="73">
        <v>-4500</v>
      </c>
      <c r="K80" s="83">
        <v>5169.1450995813748</v>
      </c>
    </row>
    <row r="81" spans="10:11" x14ac:dyDescent="0.25">
      <c r="J81" s="73">
        <v>-3000</v>
      </c>
      <c r="K81" s="83">
        <v>3524.4720917032496</v>
      </c>
    </row>
    <row r="82" spans="10:11" x14ac:dyDescent="0.25">
      <c r="J82" s="73">
        <v>-1500</v>
      </c>
      <c r="K82" s="83">
        <v>2449.8282899098499</v>
      </c>
    </row>
    <row r="83" spans="10:11" x14ac:dyDescent="0.25">
      <c r="J83" s="73">
        <v>0</v>
      </c>
      <c r="K83" s="83">
        <v>1900</v>
      </c>
    </row>
    <row r="84" spans="10:11" x14ac:dyDescent="0.25">
      <c r="J84" s="73">
        <v>1500</v>
      </c>
      <c r="K84" s="83">
        <v>2449.8282899098499</v>
      </c>
    </row>
    <row r="85" spans="10:11" x14ac:dyDescent="0.25">
      <c r="J85" s="73">
        <v>3000</v>
      </c>
      <c r="K85" s="83">
        <v>3524.4720917032496</v>
      </c>
    </row>
    <row r="86" spans="10:11" x14ac:dyDescent="0.25">
      <c r="J86" s="73">
        <v>4500</v>
      </c>
      <c r="K86" s="83">
        <v>5169.1450995813748</v>
      </c>
    </row>
    <row r="88" spans="10:11" x14ac:dyDescent="0.25">
      <c r="J88" t="s">
        <v>1</v>
      </c>
      <c r="K88" s="14">
        <v>161.5</v>
      </c>
    </row>
    <row r="89" spans="10:11" x14ac:dyDescent="0.25">
      <c r="J89" s="14" t="s">
        <v>62</v>
      </c>
      <c r="K89" s="14" t="s">
        <v>78</v>
      </c>
    </row>
    <row r="90" spans="10:11" x14ac:dyDescent="0.25">
      <c r="J90" s="63">
        <v>-4500</v>
      </c>
      <c r="K90" s="84">
        <v>6032.3</v>
      </c>
    </row>
    <row r="91" spans="10:11" x14ac:dyDescent="0.25">
      <c r="J91" s="63">
        <v>-3000</v>
      </c>
      <c r="K91" s="84">
        <v>4145.4050010715209</v>
      </c>
    </row>
    <row r="92" spans="10:11" x14ac:dyDescent="0.25">
      <c r="J92" s="63">
        <v>-1500</v>
      </c>
      <c r="K92" s="84">
        <v>2850.1613957389177</v>
      </c>
    </row>
    <row r="93" spans="10:11" x14ac:dyDescent="0.25">
      <c r="J93" s="63">
        <v>0</v>
      </c>
      <c r="K93" s="84">
        <v>2300</v>
      </c>
    </row>
    <row r="94" spans="10:11" x14ac:dyDescent="0.25">
      <c r="J94" s="63">
        <v>1500</v>
      </c>
      <c r="K94" s="84">
        <v>2850.1613957389177</v>
      </c>
    </row>
    <row r="95" spans="10:11" x14ac:dyDescent="0.25">
      <c r="J95" s="63">
        <v>3000</v>
      </c>
      <c r="K95" s="84">
        <v>4145.4050010715209</v>
      </c>
    </row>
    <row r="96" spans="10:11" x14ac:dyDescent="0.25">
      <c r="J96" s="63">
        <v>4500</v>
      </c>
      <c r="K96" s="84">
        <v>6032.3</v>
      </c>
    </row>
    <row r="99" spans="10:11" x14ac:dyDescent="0.25">
      <c r="J99" t="s">
        <v>1</v>
      </c>
      <c r="K99" s="14">
        <v>180.6</v>
      </c>
    </row>
    <row r="100" spans="10:11" x14ac:dyDescent="0.25">
      <c r="J100" s="14" t="s">
        <v>62</v>
      </c>
      <c r="K100" s="14" t="s">
        <v>78</v>
      </c>
    </row>
    <row r="101" spans="10:11" x14ac:dyDescent="0.25">
      <c r="J101" s="26">
        <v>-3000</v>
      </c>
      <c r="K101" s="76">
        <v>4577.2772425703706</v>
      </c>
    </row>
    <row r="102" spans="10:11" x14ac:dyDescent="0.25">
      <c r="J102" s="26">
        <v>-1500</v>
      </c>
      <c r="K102" s="76">
        <v>3339.972748415918</v>
      </c>
    </row>
    <row r="103" spans="10:11" x14ac:dyDescent="0.25">
      <c r="J103" s="26">
        <v>0</v>
      </c>
      <c r="K103">
        <v>2800</v>
      </c>
    </row>
    <row r="104" spans="10:11" x14ac:dyDescent="0.25">
      <c r="J104" s="26">
        <v>1500</v>
      </c>
      <c r="K104" s="76">
        <v>3339.972748415918</v>
      </c>
    </row>
    <row r="105" spans="10:11" x14ac:dyDescent="0.25">
      <c r="J105" s="26">
        <v>3000</v>
      </c>
      <c r="K105" s="76">
        <v>4577.2772425703706</v>
      </c>
    </row>
    <row r="107" spans="10:11" x14ac:dyDescent="0.25">
      <c r="J107" t="s">
        <v>1</v>
      </c>
      <c r="K107" s="14">
        <v>200.7</v>
      </c>
    </row>
    <row r="108" spans="10:11" x14ac:dyDescent="0.25">
      <c r="J108" s="14" t="s">
        <v>62</v>
      </c>
      <c r="K108" s="14" t="s">
        <v>78</v>
      </c>
    </row>
    <row r="109" spans="10:11" x14ac:dyDescent="0.25">
      <c r="J109" s="26">
        <v>-3000</v>
      </c>
      <c r="K109" s="85">
        <v>5199.7183182033968</v>
      </c>
    </row>
    <row r="110" spans="10:11" x14ac:dyDescent="0.25">
      <c r="J110" s="26">
        <v>-1500</v>
      </c>
      <c r="K110" s="85">
        <v>3819.4012088856289</v>
      </c>
    </row>
    <row r="111" spans="10:11" x14ac:dyDescent="0.25">
      <c r="J111" s="26">
        <v>0</v>
      </c>
      <c r="K111">
        <v>3200</v>
      </c>
    </row>
    <row r="112" spans="10:11" x14ac:dyDescent="0.25">
      <c r="J112" s="19">
        <v>1500</v>
      </c>
      <c r="K112" s="85">
        <v>3819.4012088856289</v>
      </c>
    </row>
    <row r="113" spans="10:11" x14ac:dyDescent="0.25">
      <c r="J113" s="19">
        <v>3000</v>
      </c>
      <c r="K113" s="85">
        <v>5199.7183182033968</v>
      </c>
    </row>
    <row r="116" spans="10:11" x14ac:dyDescent="0.25">
      <c r="J116" t="s">
        <v>1</v>
      </c>
      <c r="K116" s="14">
        <v>221.9</v>
      </c>
    </row>
    <row r="117" spans="10:11" x14ac:dyDescent="0.25">
      <c r="J117" s="14" t="s">
        <v>62</v>
      </c>
      <c r="K117" s="14" t="s">
        <v>78</v>
      </c>
    </row>
    <row r="118" spans="10:11" x14ac:dyDescent="0.25">
      <c r="J118" s="66">
        <v>-3000</v>
      </c>
      <c r="K118" s="86">
        <v>5674.2</v>
      </c>
    </row>
    <row r="119" spans="10:11" x14ac:dyDescent="0.25">
      <c r="J119" s="66">
        <v>-1500</v>
      </c>
      <c r="K119" s="86">
        <v>4260.7440701030509</v>
      </c>
    </row>
    <row r="120" spans="10:11" x14ac:dyDescent="0.25">
      <c r="J120" s="66">
        <v>0</v>
      </c>
      <c r="K120">
        <v>3600</v>
      </c>
    </row>
    <row r="121" spans="10:11" x14ac:dyDescent="0.25">
      <c r="J121" s="66">
        <v>1500</v>
      </c>
      <c r="K121" s="86">
        <v>4260.7440701030509</v>
      </c>
    </row>
    <row r="122" spans="10:11" x14ac:dyDescent="0.25">
      <c r="J122" s="66">
        <v>3000</v>
      </c>
      <c r="K122" s="86">
        <v>5674.2</v>
      </c>
    </row>
    <row r="123" spans="10:11" x14ac:dyDescent="0.25">
      <c r="J123" s="29"/>
      <c r="K123" s="29"/>
    </row>
    <row r="124" spans="10:11" x14ac:dyDescent="0.25">
      <c r="J124" s="29"/>
      <c r="K124" s="31"/>
    </row>
    <row r="125" spans="10:11" x14ac:dyDescent="0.25">
      <c r="J125" s="29"/>
      <c r="K125" s="29"/>
    </row>
    <row r="127" spans="10:11" x14ac:dyDescent="0.25">
      <c r="J127" t="s">
        <v>1</v>
      </c>
      <c r="K127" s="14">
        <v>242.9</v>
      </c>
    </row>
    <row r="128" spans="10:11" x14ac:dyDescent="0.25">
      <c r="J128" s="14" t="s">
        <v>62</v>
      </c>
      <c r="K128" s="14" t="s">
        <v>78</v>
      </c>
    </row>
    <row r="129" spans="10:11" x14ac:dyDescent="0.25">
      <c r="J129" s="53">
        <v>-1500</v>
      </c>
      <c r="K129" s="87">
        <v>5044.8800002741527</v>
      </c>
    </row>
    <row r="130" spans="10:11" x14ac:dyDescent="0.25">
      <c r="J130">
        <v>0</v>
      </c>
      <c r="K130">
        <v>4100</v>
      </c>
    </row>
    <row r="131" spans="10:11" x14ac:dyDescent="0.25">
      <c r="J131" s="53">
        <v>1500</v>
      </c>
      <c r="K131" s="87">
        <v>5044.8800002741527</v>
      </c>
    </row>
    <row r="141" spans="10:11" x14ac:dyDescent="0.25">
      <c r="J141" t="s">
        <v>1</v>
      </c>
      <c r="K141" t="s">
        <v>84</v>
      </c>
    </row>
    <row r="142" spans="10:11" x14ac:dyDescent="0.25">
      <c r="J142">
        <v>20.2</v>
      </c>
      <c r="K142">
        <v>300</v>
      </c>
    </row>
    <row r="143" spans="10:11" x14ac:dyDescent="0.25">
      <c r="J143">
        <v>40.1</v>
      </c>
      <c r="K143">
        <v>500</v>
      </c>
    </row>
    <row r="144" spans="10:11" x14ac:dyDescent="0.25">
      <c r="J144">
        <v>60.4</v>
      </c>
      <c r="K144">
        <v>800</v>
      </c>
    </row>
    <row r="145" spans="10:11" x14ac:dyDescent="0.25">
      <c r="J145">
        <v>79.8</v>
      </c>
      <c r="K145">
        <v>1100</v>
      </c>
    </row>
    <row r="146" spans="10:11" x14ac:dyDescent="0.25">
      <c r="J146">
        <v>100.8</v>
      </c>
      <c r="K146">
        <v>1400</v>
      </c>
    </row>
    <row r="147" spans="10:11" x14ac:dyDescent="0.25">
      <c r="J147">
        <v>120.9</v>
      </c>
      <c r="K147">
        <v>1700</v>
      </c>
    </row>
    <row r="148" spans="10:11" x14ac:dyDescent="0.25">
      <c r="J148">
        <v>140.6</v>
      </c>
      <c r="K148">
        <v>1900</v>
      </c>
    </row>
    <row r="149" spans="10:11" x14ac:dyDescent="0.25">
      <c r="J149">
        <v>161.5</v>
      </c>
      <c r="K149">
        <v>2300</v>
      </c>
    </row>
    <row r="150" spans="10:11" x14ac:dyDescent="0.25">
      <c r="J150">
        <v>180.6</v>
      </c>
      <c r="K150">
        <v>2800</v>
      </c>
    </row>
    <row r="151" spans="10:11" x14ac:dyDescent="0.25">
      <c r="J151">
        <v>200.7</v>
      </c>
      <c r="K151">
        <v>3200</v>
      </c>
    </row>
    <row r="152" spans="10:11" x14ac:dyDescent="0.25">
      <c r="J152">
        <v>221.9</v>
      </c>
      <c r="K152">
        <v>3600</v>
      </c>
    </row>
    <row r="153" spans="10:11" x14ac:dyDescent="0.25">
      <c r="J153">
        <v>242.9</v>
      </c>
      <c r="K153">
        <v>4100</v>
      </c>
    </row>
  </sheetData>
  <autoFilter ref="B1:H43" xr:uid="{D68000D2-B703-4622-9739-07276BC06279}">
    <sortState ref="B2:H43">
      <sortCondition ref="B1:B43"/>
    </sortState>
  </autoFilter>
  <sortState ref="J118:K120">
    <sortCondition descending="1" ref="J118:J1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C830-F1D6-41A4-BF00-4CE99AA22CB0}">
  <dimension ref="A1:R183"/>
  <sheetViews>
    <sheetView topLeftCell="B130" workbookViewId="0">
      <selection activeCell="J119" sqref="J119:K122"/>
    </sheetView>
  </sheetViews>
  <sheetFormatPr defaultRowHeight="15" x14ac:dyDescent="0.25"/>
  <cols>
    <col min="4" max="4" width="12.85546875" style="32" customWidth="1"/>
    <col min="5" max="5" width="12.28515625" customWidth="1"/>
    <col min="6" max="6" width="18.28515625" style="32" customWidth="1"/>
    <col min="7" max="7" width="13.7109375" customWidth="1"/>
    <col min="11" max="11" width="9" customWidth="1"/>
    <col min="12" max="12" width="12.28515625" customWidth="1"/>
    <col min="18" max="18" width="12.5703125" bestFit="1" customWidth="1"/>
  </cols>
  <sheetData>
    <row r="1" spans="1:18" s="14" customFormat="1" x14ac:dyDescent="0.25">
      <c r="A1" s="14" t="s">
        <v>1</v>
      </c>
      <c r="C1" s="14" t="s">
        <v>59</v>
      </c>
      <c r="D1" s="89" t="s">
        <v>63</v>
      </c>
      <c r="E1" s="14" t="s">
        <v>2</v>
      </c>
      <c r="F1" s="89" t="s">
        <v>7</v>
      </c>
      <c r="G1" s="14" t="s">
        <v>77</v>
      </c>
      <c r="H1" s="89" t="s">
        <v>85</v>
      </c>
      <c r="I1" s="14" t="s">
        <v>86</v>
      </c>
    </row>
    <row r="2" spans="1:18" x14ac:dyDescent="0.25">
      <c r="A2">
        <v>21.16</v>
      </c>
      <c r="B2">
        <v>1</v>
      </c>
      <c r="C2" s="12">
        <v>20.51</v>
      </c>
      <c r="D2" s="33">
        <v>1500</v>
      </c>
      <c r="E2" s="20">
        <v>0.87044036896421106</v>
      </c>
      <c r="F2" s="33">
        <v>3.7</v>
      </c>
      <c r="G2" s="31">
        <f>(1-E2)*F2*1000</f>
        <v>479.37063483241911</v>
      </c>
      <c r="H2">
        <f>D2/30/PI()</f>
        <v>15.915494309189533</v>
      </c>
      <c r="I2">
        <f>H2*C2</f>
        <v>326.42678828147734</v>
      </c>
    </row>
    <row r="3" spans="1:18" x14ac:dyDescent="0.25">
      <c r="B3">
        <v>2</v>
      </c>
      <c r="C3" s="12">
        <v>20.57</v>
      </c>
      <c r="D3" s="33">
        <v>3000</v>
      </c>
      <c r="E3" s="20">
        <v>0.91148150077384427</v>
      </c>
      <c r="F3" s="33">
        <v>7.1</v>
      </c>
      <c r="G3" s="31">
        <f t="shared" ref="G3:G40" si="0">(1-E3)*F3*1000</f>
        <v>628.48134450570569</v>
      </c>
      <c r="J3" t="s">
        <v>1</v>
      </c>
      <c r="L3" s="14">
        <v>21.16</v>
      </c>
      <c r="O3" s="29"/>
      <c r="P3" s="29"/>
      <c r="Q3" s="29"/>
      <c r="R3" s="29"/>
    </row>
    <row r="4" spans="1:18" x14ac:dyDescent="0.25">
      <c r="B4">
        <v>3</v>
      </c>
      <c r="C4" s="12">
        <v>21.88</v>
      </c>
      <c r="D4" s="33">
        <v>4500</v>
      </c>
      <c r="E4" s="20">
        <v>0.91271555201737387</v>
      </c>
      <c r="F4" s="33">
        <v>11.3</v>
      </c>
      <c r="G4" s="31">
        <f t="shared" si="0"/>
        <v>986.3142622036753</v>
      </c>
      <c r="J4" s="14" t="s">
        <v>62</v>
      </c>
      <c r="K4" s="14" t="s">
        <v>2</v>
      </c>
      <c r="L4" s="14" t="s">
        <v>78</v>
      </c>
      <c r="M4" s="14"/>
      <c r="N4" s="14"/>
      <c r="O4" s="29"/>
      <c r="P4" s="43"/>
      <c r="Q4" s="43"/>
      <c r="R4" s="29"/>
    </row>
    <row r="5" spans="1:18" x14ac:dyDescent="0.25">
      <c r="B5">
        <v>4</v>
      </c>
      <c r="C5" s="12">
        <v>21.43</v>
      </c>
      <c r="D5" s="33">
        <v>6000</v>
      </c>
      <c r="E5" s="20">
        <v>0.87483741584957031</v>
      </c>
      <c r="F5" s="33">
        <v>15.4</v>
      </c>
      <c r="G5" s="31">
        <f t="shared" si="0"/>
        <v>1927.5037959166173</v>
      </c>
      <c r="J5" s="44">
        <v>0</v>
      </c>
      <c r="K5">
        <v>0.84</v>
      </c>
      <c r="L5" s="31">
        <v>400</v>
      </c>
      <c r="O5" s="29"/>
      <c r="P5" s="29"/>
      <c r="Q5" s="29"/>
      <c r="R5" s="29"/>
    </row>
    <row r="6" spans="1:18" x14ac:dyDescent="0.25">
      <c r="B6">
        <v>5</v>
      </c>
      <c r="C6" s="12">
        <v>21.41</v>
      </c>
      <c r="D6" s="33">
        <v>7500</v>
      </c>
      <c r="E6" s="20">
        <v>0.84982752162247099</v>
      </c>
      <c r="F6" s="33">
        <v>19.8</v>
      </c>
      <c r="G6" s="31">
        <f t="shared" si="0"/>
        <v>2973.4150718750743</v>
      </c>
      <c r="J6" s="33">
        <v>1500</v>
      </c>
      <c r="K6" s="20">
        <v>0.87044036896421106</v>
      </c>
      <c r="L6" s="31">
        <v>479.37063483241911</v>
      </c>
      <c r="O6" s="29"/>
      <c r="P6" s="29"/>
      <c r="Q6" s="29"/>
      <c r="R6" s="29"/>
    </row>
    <row r="7" spans="1:18" x14ac:dyDescent="0.25">
      <c r="A7">
        <v>40.869999999999997</v>
      </c>
      <c r="B7">
        <v>7</v>
      </c>
      <c r="C7" s="11">
        <v>40.96</v>
      </c>
      <c r="D7" s="34">
        <v>1500</v>
      </c>
      <c r="E7" s="21">
        <v>0.90510717978118804</v>
      </c>
      <c r="F7" s="34">
        <v>7.1</v>
      </c>
      <c r="G7" s="31">
        <f t="shared" si="0"/>
        <v>673.73902355356483</v>
      </c>
      <c r="J7" s="33">
        <v>3000</v>
      </c>
      <c r="K7" s="20">
        <v>0.91148150077384427</v>
      </c>
      <c r="L7" s="31">
        <v>628.48134450570569</v>
      </c>
      <c r="O7" s="29"/>
      <c r="P7" s="29"/>
      <c r="Q7" s="29"/>
      <c r="R7" s="29"/>
    </row>
    <row r="8" spans="1:18" x14ac:dyDescent="0.25">
      <c r="B8">
        <v>8</v>
      </c>
      <c r="C8" s="11">
        <v>40.869999999999997</v>
      </c>
      <c r="D8" s="34">
        <v>3000</v>
      </c>
      <c r="E8" s="21">
        <v>0.94469271899748464</v>
      </c>
      <c r="F8" s="34">
        <v>13.6</v>
      </c>
      <c r="G8" s="31">
        <f t="shared" si="0"/>
        <v>752.17902163420888</v>
      </c>
      <c r="J8" s="33">
        <v>4500</v>
      </c>
      <c r="K8" s="20">
        <v>0.91271555201737387</v>
      </c>
      <c r="L8" s="31">
        <v>986.3142622036753</v>
      </c>
      <c r="O8" s="29"/>
      <c r="P8" s="29"/>
      <c r="Q8" s="29"/>
      <c r="R8" s="29"/>
    </row>
    <row r="9" spans="1:18" x14ac:dyDescent="0.25">
      <c r="B9">
        <v>9</v>
      </c>
      <c r="C9" s="11">
        <v>41.38</v>
      </c>
      <c r="D9" s="34">
        <v>4500</v>
      </c>
      <c r="E9" s="21">
        <v>0.9468268075070575</v>
      </c>
      <c r="F9" s="34">
        <v>20.6</v>
      </c>
      <c r="G9" s="31">
        <f t="shared" si="0"/>
        <v>1095.3677653546156</v>
      </c>
      <c r="J9" s="33">
        <v>6000</v>
      </c>
      <c r="K9" s="20">
        <v>0.87483741584957031</v>
      </c>
      <c r="L9" s="31">
        <v>1927.5037959166173</v>
      </c>
      <c r="O9" s="29"/>
      <c r="P9" s="29"/>
      <c r="Q9" s="29"/>
      <c r="R9" s="30"/>
    </row>
    <row r="10" spans="1:18" x14ac:dyDescent="0.25">
      <c r="B10">
        <v>10</v>
      </c>
      <c r="C10" s="11">
        <v>40.39</v>
      </c>
      <c r="D10" s="34">
        <v>6000</v>
      </c>
      <c r="E10" s="21">
        <v>0.92662877453446513</v>
      </c>
      <c r="F10" s="34">
        <v>27.4</v>
      </c>
      <c r="G10" s="31">
        <f t="shared" si="0"/>
        <v>2010.3715777556554</v>
      </c>
      <c r="J10" s="33">
        <v>7500</v>
      </c>
      <c r="K10" s="20">
        <v>0.84982752162247099</v>
      </c>
      <c r="L10" s="31">
        <v>2973.4150718750743</v>
      </c>
      <c r="O10" s="29"/>
      <c r="P10" s="29"/>
      <c r="Q10" s="29"/>
      <c r="R10" s="29"/>
    </row>
    <row r="11" spans="1:18" x14ac:dyDescent="0.25">
      <c r="B11">
        <v>11</v>
      </c>
      <c r="C11" s="11">
        <v>40.47</v>
      </c>
      <c r="D11" s="34">
        <v>7500</v>
      </c>
      <c r="E11" s="21">
        <v>0.90114707432387797</v>
      </c>
      <c r="F11" s="34">
        <v>35.299999999999997</v>
      </c>
      <c r="G11" s="31">
        <f t="shared" si="0"/>
        <v>3489.5082763671071</v>
      </c>
      <c r="O11" s="29"/>
      <c r="P11" s="41"/>
      <c r="Q11" s="29"/>
      <c r="R11" s="29"/>
    </row>
    <row r="12" spans="1:18" x14ac:dyDescent="0.25">
      <c r="B12">
        <v>12</v>
      </c>
      <c r="C12" s="11">
        <v>41.16</v>
      </c>
      <c r="D12" s="34">
        <v>9000</v>
      </c>
      <c r="E12" s="21">
        <v>0.89786214802995279</v>
      </c>
      <c r="F12" s="34">
        <v>43.2</v>
      </c>
      <c r="G12" s="31">
        <f t="shared" si="0"/>
        <v>4412.3552051060396</v>
      </c>
      <c r="O12" s="29"/>
      <c r="P12" s="41"/>
      <c r="Q12" s="29"/>
      <c r="R12" s="29"/>
    </row>
    <row r="13" spans="1:18" x14ac:dyDescent="0.25">
      <c r="A13">
        <v>60.1</v>
      </c>
      <c r="B13">
        <v>14</v>
      </c>
      <c r="C13" s="9">
        <v>59.58</v>
      </c>
      <c r="D13" s="35">
        <v>1500</v>
      </c>
      <c r="E13" s="22">
        <v>0.92513172552672485</v>
      </c>
      <c r="F13" s="35">
        <v>10.1</v>
      </c>
      <c r="G13" s="31">
        <f t="shared" si="0"/>
        <v>756.16957218007906</v>
      </c>
      <c r="O13" s="29"/>
      <c r="P13" s="41"/>
      <c r="Q13" s="29"/>
      <c r="R13" s="29"/>
    </row>
    <row r="14" spans="1:18" x14ac:dyDescent="0.25">
      <c r="B14">
        <v>15</v>
      </c>
      <c r="C14" s="9">
        <v>60.84</v>
      </c>
      <c r="D14" s="35">
        <v>3000</v>
      </c>
      <c r="E14" s="22">
        <v>0.94660706794926253</v>
      </c>
      <c r="F14" s="35">
        <v>20.100000000000001</v>
      </c>
      <c r="G14" s="31">
        <f t="shared" si="0"/>
        <v>1073.1979342198233</v>
      </c>
      <c r="O14" s="29"/>
      <c r="P14" s="41"/>
      <c r="Q14" s="29"/>
      <c r="R14" s="29"/>
    </row>
    <row r="15" spans="1:18" x14ac:dyDescent="0.25">
      <c r="B15">
        <v>16</v>
      </c>
      <c r="C15" s="9">
        <v>60.21</v>
      </c>
      <c r="D15" s="35">
        <v>4500</v>
      </c>
      <c r="E15" s="22">
        <v>0.95511747051988083</v>
      </c>
      <c r="F15" s="35">
        <v>29.7</v>
      </c>
      <c r="G15" s="31">
        <f t="shared" si="0"/>
        <v>1333.0111255595393</v>
      </c>
      <c r="O15" s="29"/>
      <c r="P15" s="41"/>
      <c r="Q15" s="29"/>
      <c r="R15" s="29"/>
    </row>
    <row r="16" spans="1:18" x14ac:dyDescent="0.25">
      <c r="B16">
        <v>17</v>
      </c>
      <c r="C16" s="9">
        <v>59.45</v>
      </c>
      <c r="D16" s="35">
        <v>6000</v>
      </c>
      <c r="E16" s="22">
        <v>0.94366415719159846</v>
      </c>
      <c r="F16" s="35">
        <v>39.6</v>
      </c>
      <c r="G16" s="31">
        <f t="shared" si="0"/>
        <v>2230.8993752127008</v>
      </c>
      <c r="O16" s="29"/>
      <c r="P16" s="29"/>
      <c r="Q16" s="29"/>
      <c r="R16" s="29"/>
    </row>
    <row r="17" spans="1:18" x14ac:dyDescent="0.25">
      <c r="B17">
        <v>18</v>
      </c>
      <c r="C17" s="9">
        <v>60.9</v>
      </c>
      <c r="D17" s="35">
        <v>7500</v>
      </c>
      <c r="E17" s="22">
        <v>0.92583798903059822</v>
      </c>
      <c r="F17" s="35">
        <v>51.7</v>
      </c>
      <c r="G17" s="31">
        <f t="shared" si="0"/>
        <v>3834.1759671180725</v>
      </c>
      <c r="O17" s="29"/>
      <c r="P17" s="29"/>
      <c r="Q17" s="29"/>
      <c r="R17" s="29"/>
    </row>
    <row r="18" spans="1:18" x14ac:dyDescent="0.25">
      <c r="B18">
        <v>19</v>
      </c>
      <c r="C18" s="9">
        <v>59.67</v>
      </c>
      <c r="D18" s="35">
        <v>9000</v>
      </c>
      <c r="E18" s="22">
        <v>0.91750854578988705</v>
      </c>
      <c r="F18" s="35">
        <v>61.3</v>
      </c>
      <c r="G18" s="31">
        <f t="shared" si="0"/>
        <v>5056.7261430799235</v>
      </c>
      <c r="O18" s="29"/>
      <c r="P18" s="29"/>
      <c r="Q18" s="29"/>
      <c r="R18" s="29"/>
    </row>
    <row r="19" spans="1:18" x14ac:dyDescent="0.25">
      <c r="A19">
        <v>80.56</v>
      </c>
      <c r="B19">
        <v>21</v>
      </c>
      <c r="C19" s="19">
        <v>81.430000000000007</v>
      </c>
      <c r="D19" s="36">
        <v>1500</v>
      </c>
      <c r="E19" s="23">
        <v>0.933898205909095</v>
      </c>
      <c r="F19" s="36">
        <v>13.7</v>
      </c>
      <c r="G19" s="31">
        <f t="shared" si="0"/>
        <v>905.5945790453984</v>
      </c>
      <c r="O19" s="29"/>
      <c r="P19" s="29"/>
      <c r="Q19" s="29"/>
      <c r="R19" s="29"/>
    </row>
    <row r="20" spans="1:18" x14ac:dyDescent="0.25">
      <c r="B20">
        <v>22</v>
      </c>
      <c r="C20" s="19">
        <v>80.849999999999994</v>
      </c>
      <c r="D20" s="36">
        <v>3000</v>
      </c>
      <c r="E20" s="23">
        <v>0.95963231457353215</v>
      </c>
      <c r="F20" s="36">
        <v>26.5</v>
      </c>
      <c r="G20" s="31">
        <f t="shared" si="0"/>
        <v>1069.743663801398</v>
      </c>
      <c r="O20" s="29"/>
      <c r="P20" s="29"/>
      <c r="Q20" s="29"/>
      <c r="R20" s="29"/>
    </row>
    <row r="21" spans="1:18" x14ac:dyDescent="0.25">
      <c r="B21">
        <v>23</v>
      </c>
      <c r="C21" s="19">
        <v>80.91</v>
      </c>
      <c r="D21" s="36">
        <v>4500</v>
      </c>
      <c r="E21" s="23">
        <v>0.96284814464220203</v>
      </c>
      <c r="F21" s="36">
        <v>39.6</v>
      </c>
      <c r="G21" s="31">
        <f t="shared" si="0"/>
        <v>1471.2134721687996</v>
      </c>
      <c r="J21" t="s">
        <v>1</v>
      </c>
      <c r="L21" s="14">
        <v>40.869999999999997</v>
      </c>
      <c r="O21" s="29"/>
      <c r="P21" s="29"/>
      <c r="Q21" s="29"/>
      <c r="R21" s="29"/>
    </row>
    <row r="22" spans="1:18" x14ac:dyDescent="0.25">
      <c r="B22">
        <v>24</v>
      </c>
      <c r="C22" s="19">
        <v>80.63</v>
      </c>
      <c r="D22" s="36">
        <v>6000</v>
      </c>
      <c r="E22" s="23">
        <v>0.94928314467543218</v>
      </c>
      <c r="F22" s="36">
        <v>53.4</v>
      </c>
      <c r="G22" s="31">
        <f t="shared" si="0"/>
        <v>2708.2800743319217</v>
      </c>
      <c r="J22" s="14" t="s">
        <v>62</v>
      </c>
      <c r="K22" s="14" t="s">
        <v>2</v>
      </c>
      <c r="L22" s="14" t="s">
        <v>78</v>
      </c>
      <c r="M22" s="14"/>
      <c r="N22" s="14"/>
      <c r="O22" s="29"/>
      <c r="P22" s="43"/>
      <c r="Q22" s="43"/>
      <c r="R22" s="29"/>
    </row>
    <row r="23" spans="1:18" x14ac:dyDescent="0.25">
      <c r="B23">
        <v>25</v>
      </c>
      <c r="C23" s="19">
        <v>78.98</v>
      </c>
      <c r="D23" s="36">
        <v>7500</v>
      </c>
      <c r="E23" s="23">
        <v>0.93208803657932193</v>
      </c>
      <c r="F23" s="36">
        <v>66.599999999999994</v>
      </c>
      <c r="G23" s="31">
        <f t="shared" si="0"/>
        <v>4522.9367638171589</v>
      </c>
      <c r="J23" s="44">
        <v>0</v>
      </c>
      <c r="K23">
        <v>0.84</v>
      </c>
      <c r="L23" s="31">
        <v>650</v>
      </c>
      <c r="O23" s="29"/>
      <c r="P23" s="41"/>
      <c r="Q23" s="29"/>
      <c r="R23" s="29"/>
    </row>
    <row r="24" spans="1:18" x14ac:dyDescent="0.25">
      <c r="A24">
        <v>101.01</v>
      </c>
      <c r="B24">
        <v>26</v>
      </c>
      <c r="C24" s="16">
        <v>101.05</v>
      </c>
      <c r="D24" s="37">
        <v>1500</v>
      </c>
      <c r="E24" s="24">
        <v>0.93413554318475389</v>
      </c>
      <c r="F24" s="37">
        <v>17</v>
      </c>
      <c r="G24" s="31">
        <f t="shared" si="0"/>
        <v>1119.6957658591837</v>
      </c>
      <c r="J24" s="34">
        <v>1500</v>
      </c>
      <c r="K24" s="21">
        <v>0.90510717978118804</v>
      </c>
      <c r="L24" s="31">
        <v>673.73902355356483</v>
      </c>
      <c r="O24" s="29"/>
      <c r="P24" s="41"/>
      <c r="Q24" s="29"/>
      <c r="R24" s="29"/>
    </row>
    <row r="25" spans="1:18" x14ac:dyDescent="0.25">
      <c r="B25">
        <v>27</v>
      </c>
      <c r="C25" s="16">
        <v>99.97</v>
      </c>
      <c r="D25" s="37">
        <v>3000</v>
      </c>
      <c r="E25" s="24">
        <v>0.96499527385072759</v>
      </c>
      <c r="F25" s="37">
        <v>32.6</v>
      </c>
      <c r="G25" s="31">
        <f t="shared" si="0"/>
        <v>1141.1540724662807</v>
      </c>
      <c r="J25" s="34">
        <v>3000</v>
      </c>
      <c r="K25" s="21">
        <v>0.94469271899748464</v>
      </c>
      <c r="L25" s="31">
        <v>752.17902163420888</v>
      </c>
      <c r="O25" s="29"/>
      <c r="P25" s="41"/>
      <c r="Q25" s="29"/>
      <c r="R25" s="29"/>
    </row>
    <row r="26" spans="1:18" x14ac:dyDescent="0.25">
      <c r="B26">
        <v>28</v>
      </c>
      <c r="C26" s="16">
        <v>102.17</v>
      </c>
      <c r="D26" s="37">
        <v>4500</v>
      </c>
      <c r="E26" s="24">
        <v>0.96301515799085213</v>
      </c>
      <c r="F26" s="37">
        <v>50</v>
      </c>
      <c r="G26" s="31">
        <f t="shared" si="0"/>
        <v>1849.2421004573932</v>
      </c>
      <c r="J26" s="34">
        <v>4500</v>
      </c>
      <c r="K26" s="21">
        <v>0.9468268075070575</v>
      </c>
      <c r="L26" s="31">
        <v>1095.3677653546156</v>
      </c>
      <c r="O26" s="29"/>
      <c r="P26" s="41"/>
      <c r="Q26" s="29"/>
      <c r="R26" s="29"/>
    </row>
    <row r="27" spans="1:18" x14ac:dyDescent="0.25">
      <c r="B27">
        <v>29</v>
      </c>
      <c r="C27" s="16">
        <v>100.86</v>
      </c>
      <c r="D27" s="37">
        <v>6000</v>
      </c>
      <c r="E27" s="24">
        <v>0.95061477539156947</v>
      </c>
      <c r="F27" s="37">
        <v>66.7</v>
      </c>
      <c r="G27" s="31">
        <f t="shared" si="0"/>
        <v>3293.9944813823167</v>
      </c>
      <c r="J27" s="34">
        <v>6000</v>
      </c>
      <c r="K27" s="21">
        <v>0.92662877453446513</v>
      </c>
      <c r="L27" s="31">
        <v>2010.3715777556554</v>
      </c>
      <c r="O27" s="29"/>
      <c r="P27" s="41"/>
      <c r="Q27" s="29"/>
      <c r="R27" s="29"/>
    </row>
    <row r="28" spans="1:18" x14ac:dyDescent="0.25">
      <c r="A28">
        <v>119.87</v>
      </c>
      <c r="B28">
        <v>30</v>
      </c>
      <c r="C28" s="26">
        <v>119.79</v>
      </c>
      <c r="D28" s="38">
        <v>1500</v>
      </c>
      <c r="E28" s="27">
        <v>0.9302713088982425</v>
      </c>
      <c r="F28" s="38">
        <v>20.2</v>
      </c>
      <c r="G28" s="31">
        <f t="shared" si="0"/>
        <v>1408.5195602555013</v>
      </c>
      <c r="J28" s="34">
        <v>7500</v>
      </c>
      <c r="K28" s="21">
        <v>0.90114707432387797</v>
      </c>
      <c r="L28" s="31">
        <v>3489.5082763671071</v>
      </c>
      <c r="O28" s="29"/>
      <c r="P28" s="41"/>
      <c r="Q28" s="29"/>
      <c r="R28" s="29"/>
    </row>
    <row r="29" spans="1:18" x14ac:dyDescent="0.25">
      <c r="B29">
        <v>31</v>
      </c>
      <c r="C29" s="26">
        <v>117.97</v>
      </c>
      <c r="D29" s="38">
        <v>3000</v>
      </c>
      <c r="E29" s="27">
        <v>0.97251235910080736</v>
      </c>
      <c r="F29" s="38">
        <v>38.1</v>
      </c>
      <c r="G29" s="31">
        <f t="shared" si="0"/>
        <v>1047.2791182592398</v>
      </c>
      <c r="J29" s="34">
        <v>9000</v>
      </c>
      <c r="K29" s="21">
        <v>0.89786214802995279</v>
      </c>
      <c r="L29" s="31">
        <v>4412.3552051060396</v>
      </c>
      <c r="O29" s="29"/>
      <c r="P29" s="41"/>
      <c r="Q29" s="29"/>
      <c r="R29" s="29"/>
    </row>
    <row r="30" spans="1:18" x14ac:dyDescent="0.25">
      <c r="B30">
        <v>32</v>
      </c>
      <c r="C30" s="26">
        <v>121.84</v>
      </c>
      <c r="D30" s="38">
        <v>4500</v>
      </c>
      <c r="E30" s="27">
        <v>0.96150271987515745</v>
      </c>
      <c r="F30" s="38">
        <v>59.7</v>
      </c>
      <c r="G30" s="31">
        <f t="shared" si="0"/>
        <v>2298.2876234531</v>
      </c>
      <c r="O30" s="29"/>
      <c r="P30" s="41"/>
      <c r="Q30" s="29"/>
      <c r="R30" s="29"/>
    </row>
    <row r="31" spans="1:18" x14ac:dyDescent="0.25">
      <c r="A31">
        <v>139.77000000000001</v>
      </c>
      <c r="B31">
        <v>34</v>
      </c>
      <c r="C31" s="17">
        <v>140.46</v>
      </c>
      <c r="D31" s="39">
        <v>1500</v>
      </c>
      <c r="E31" s="28">
        <v>0.93088330432408062</v>
      </c>
      <c r="F31" s="39">
        <v>23.7</v>
      </c>
      <c r="G31" s="31">
        <f t="shared" si="0"/>
        <v>1638.0656875192894</v>
      </c>
      <c r="O31" s="29"/>
      <c r="P31" s="41"/>
      <c r="Q31" s="29"/>
      <c r="R31" s="29"/>
    </row>
    <row r="32" spans="1:18" x14ac:dyDescent="0.25">
      <c r="B32">
        <v>35</v>
      </c>
      <c r="C32" s="17">
        <v>139.08000000000001</v>
      </c>
      <c r="D32" s="39">
        <v>3000</v>
      </c>
      <c r="E32" s="28">
        <v>0.9677930554983184</v>
      </c>
      <c r="F32" s="39">
        <v>45.2</v>
      </c>
      <c r="G32" s="31">
        <f t="shared" si="0"/>
        <v>1455.7538914760084</v>
      </c>
      <c r="O32" s="29"/>
      <c r="P32" s="41"/>
      <c r="Q32" s="29"/>
      <c r="R32" s="29"/>
    </row>
    <row r="33" spans="2:18" x14ac:dyDescent="0.25">
      <c r="B33">
        <v>36</v>
      </c>
      <c r="C33" s="6">
        <v>159.33000000000001</v>
      </c>
      <c r="D33" s="40">
        <v>1500</v>
      </c>
      <c r="E33" s="25">
        <v>0.92976999539925176</v>
      </c>
      <c r="F33" s="40">
        <v>26.9</v>
      </c>
      <c r="G33" s="31">
        <f t="shared" si="0"/>
        <v>1889.1871237601276</v>
      </c>
      <c r="O33" s="29"/>
      <c r="P33" s="41"/>
      <c r="Q33" s="29"/>
      <c r="R33" s="29"/>
    </row>
    <row r="34" spans="2:18" x14ac:dyDescent="0.25">
      <c r="B34">
        <v>37</v>
      </c>
      <c r="C34" s="6">
        <v>179.89</v>
      </c>
      <c r="D34" s="40">
        <v>1500</v>
      </c>
      <c r="E34" s="25">
        <v>0.93393427433999809</v>
      </c>
      <c r="F34" s="40">
        <v>30.5</v>
      </c>
      <c r="G34" s="31">
        <f t="shared" si="0"/>
        <v>2015.0046326300578</v>
      </c>
      <c r="O34" s="29"/>
      <c r="P34" s="41"/>
      <c r="Q34" s="29"/>
      <c r="R34" s="29"/>
    </row>
    <row r="35" spans="2:18" x14ac:dyDescent="0.25">
      <c r="B35">
        <v>38</v>
      </c>
      <c r="C35" s="6">
        <v>199.4</v>
      </c>
      <c r="D35" s="40">
        <v>1500</v>
      </c>
      <c r="E35" s="25">
        <v>0.93538764901181559</v>
      </c>
      <c r="F35" s="40">
        <v>33.799999999999997</v>
      </c>
      <c r="G35" s="31">
        <f t="shared" si="0"/>
        <v>2183.8974634006331</v>
      </c>
      <c r="O35" s="29"/>
      <c r="P35" s="41"/>
      <c r="Q35" s="29"/>
      <c r="R35" s="29"/>
    </row>
    <row r="36" spans="2:18" x14ac:dyDescent="0.25">
      <c r="B36">
        <v>39</v>
      </c>
      <c r="C36" s="6">
        <v>219.43</v>
      </c>
      <c r="D36" s="40">
        <v>1500</v>
      </c>
      <c r="E36" s="25">
        <v>0.92725999182882157</v>
      </c>
      <c r="F36" s="40">
        <v>37.1</v>
      </c>
      <c r="G36" s="31">
        <f t="shared" si="0"/>
        <v>2698.6543031507199</v>
      </c>
      <c r="O36" s="29"/>
      <c r="P36" s="29"/>
      <c r="Q36" s="29"/>
      <c r="R36" s="29"/>
    </row>
    <row r="37" spans="2:18" x14ac:dyDescent="0.25">
      <c r="B37">
        <v>40</v>
      </c>
      <c r="C37" s="6">
        <v>240.24</v>
      </c>
      <c r="D37" s="40">
        <v>1500</v>
      </c>
      <c r="E37" s="25">
        <v>0.92270202472129415</v>
      </c>
      <c r="F37" s="40">
        <v>40.799999999999997</v>
      </c>
      <c r="G37" s="31">
        <f t="shared" si="0"/>
        <v>3153.7573913711985</v>
      </c>
      <c r="O37" s="29"/>
      <c r="P37" s="29"/>
      <c r="Q37" s="29"/>
      <c r="R37" s="29"/>
    </row>
    <row r="38" spans="2:18" x14ac:dyDescent="0.25">
      <c r="B38">
        <v>41</v>
      </c>
      <c r="C38" s="6">
        <v>260.99</v>
      </c>
      <c r="D38" s="40">
        <v>1500</v>
      </c>
      <c r="E38" s="25">
        <v>0.9092656441609519</v>
      </c>
      <c r="F38" s="40">
        <v>45</v>
      </c>
      <c r="G38" s="31">
        <f t="shared" si="0"/>
        <v>4083.0460127571646</v>
      </c>
      <c r="O38" s="29"/>
      <c r="P38" s="29"/>
      <c r="Q38" s="29"/>
      <c r="R38" s="29"/>
    </row>
    <row r="39" spans="2:18" x14ac:dyDescent="0.25">
      <c r="B39">
        <v>42</v>
      </c>
      <c r="C39" s="6">
        <v>281.58</v>
      </c>
      <c r="D39" s="40">
        <v>1500</v>
      </c>
      <c r="E39" s="25">
        <v>0.91427941863519246</v>
      </c>
      <c r="F39" s="40">
        <v>48.4</v>
      </c>
      <c r="G39" s="31">
        <f t="shared" si="0"/>
        <v>4148.8761380566848</v>
      </c>
      <c r="O39" s="29"/>
      <c r="P39" s="29"/>
      <c r="Q39" s="29"/>
      <c r="R39" s="29"/>
    </row>
    <row r="40" spans="2:18" x14ac:dyDescent="0.25">
      <c r="B40">
        <v>43</v>
      </c>
      <c r="C40" s="6">
        <v>300.31</v>
      </c>
      <c r="D40" s="40">
        <v>1500</v>
      </c>
      <c r="E40" s="25">
        <v>0.90387009591715561</v>
      </c>
      <c r="F40" s="40">
        <v>52.2</v>
      </c>
      <c r="G40" s="31">
        <f t="shared" si="0"/>
        <v>5017.9809931244772</v>
      </c>
      <c r="O40" s="29"/>
      <c r="P40" s="29"/>
      <c r="Q40" s="29"/>
      <c r="R40" s="29"/>
    </row>
    <row r="41" spans="2:18" x14ac:dyDescent="0.25">
      <c r="C41" t="s">
        <v>46</v>
      </c>
      <c r="D41" s="32" t="s">
        <v>48</v>
      </c>
      <c r="E41" t="s">
        <v>47</v>
      </c>
      <c r="F41" s="32" t="s">
        <v>51</v>
      </c>
      <c r="O41" s="29"/>
      <c r="P41" s="29"/>
      <c r="Q41" s="29"/>
      <c r="R41" s="29"/>
    </row>
    <row r="42" spans="2:18" x14ac:dyDescent="0.25">
      <c r="J42" t="s">
        <v>1</v>
      </c>
      <c r="L42" s="14">
        <v>60.1</v>
      </c>
      <c r="O42" s="29"/>
      <c r="P42" s="29"/>
      <c r="Q42" s="29"/>
      <c r="R42" s="29"/>
    </row>
    <row r="43" spans="2:18" x14ac:dyDescent="0.25">
      <c r="J43" s="14" t="s">
        <v>62</v>
      </c>
      <c r="K43" s="14" t="s">
        <v>2</v>
      </c>
      <c r="L43" s="14" t="s">
        <v>78</v>
      </c>
      <c r="M43" s="14"/>
      <c r="N43" s="14"/>
      <c r="O43" s="29"/>
      <c r="P43" s="43"/>
      <c r="Q43" s="43"/>
      <c r="R43" s="29"/>
    </row>
    <row r="44" spans="2:18" x14ac:dyDescent="0.25">
      <c r="J44" s="13">
        <v>0</v>
      </c>
      <c r="K44">
        <v>0.84</v>
      </c>
      <c r="L44" s="31">
        <v>640</v>
      </c>
      <c r="O44" s="29"/>
      <c r="P44" s="41"/>
      <c r="Q44" s="29"/>
      <c r="R44" s="29"/>
    </row>
    <row r="45" spans="2:18" x14ac:dyDescent="0.25">
      <c r="D45" s="32" t="s">
        <v>62</v>
      </c>
      <c r="E45" t="s">
        <v>66</v>
      </c>
      <c r="J45" s="35">
        <v>1500</v>
      </c>
      <c r="K45" s="22">
        <v>0.92513172552672485</v>
      </c>
      <c r="L45" s="31">
        <v>756.16957218007906</v>
      </c>
      <c r="O45" s="29"/>
      <c r="P45" s="41"/>
      <c r="Q45" s="29"/>
      <c r="R45" s="29"/>
    </row>
    <row r="46" spans="2:18" x14ac:dyDescent="0.25">
      <c r="D46" s="13">
        <v>0</v>
      </c>
      <c r="J46" s="35">
        <v>3000</v>
      </c>
      <c r="K46" s="22">
        <v>0.94660706794926253</v>
      </c>
      <c r="L46" s="31">
        <v>1073.1979342198233</v>
      </c>
      <c r="O46" s="29"/>
      <c r="P46" s="41"/>
      <c r="Q46" s="29"/>
      <c r="R46" s="29"/>
    </row>
    <row r="47" spans="2:18" x14ac:dyDescent="0.25">
      <c r="D47" s="35">
        <v>1500</v>
      </c>
      <c r="J47" s="35">
        <v>4500</v>
      </c>
      <c r="K47" s="22">
        <v>0.95511747051988083</v>
      </c>
      <c r="L47" s="31">
        <v>1333.0111255595393</v>
      </c>
      <c r="O47" s="29"/>
      <c r="P47" s="41"/>
      <c r="Q47" s="29"/>
      <c r="R47" s="29"/>
    </row>
    <row r="48" spans="2:18" x14ac:dyDescent="0.25">
      <c r="D48" s="35">
        <v>3000</v>
      </c>
      <c r="J48" s="35">
        <v>6000</v>
      </c>
      <c r="K48" s="22">
        <v>0.94366415719159846</v>
      </c>
      <c r="L48" s="31">
        <v>2230.8993752127008</v>
      </c>
      <c r="O48" s="29"/>
      <c r="P48" s="41"/>
      <c r="Q48" s="29"/>
      <c r="R48" s="29"/>
    </row>
    <row r="49" spans="4:18" x14ac:dyDescent="0.25">
      <c r="D49" s="35">
        <v>4500</v>
      </c>
      <c r="J49" s="35">
        <v>7500</v>
      </c>
      <c r="K49" s="22">
        <v>0.92583798903059822</v>
      </c>
      <c r="L49" s="31">
        <v>3834.1759671180725</v>
      </c>
      <c r="O49" s="29"/>
      <c r="P49" s="41"/>
      <c r="Q49" s="29"/>
      <c r="R49" s="29"/>
    </row>
    <row r="50" spans="4:18" x14ac:dyDescent="0.25">
      <c r="D50" s="35">
        <v>6000</v>
      </c>
      <c r="J50" s="35">
        <v>9000</v>
      </c>
      <c r="K50" s="22">
        <v>0.91750854578988705</v>
      </c>
      <c r="L50" s="31">
        <v>5056.7261430799235</v>
      </c>
      <c r="O50" s="29"/>
      <c r="P50" s="41"/>
      <c r="Q50" s="29"/>
      <c r="R50" s="29"/>
    </row>
    <row r="51" spans="4:18" x14ac:dyDescent="0.25">
      <c r="D51" s="35">
        <v>7500</v>
      </c>
      <c r="O51" s="29"/>
      <c r="P51" s="41"/>
      <c r="Q51" s="29"/>
      <c r="R51" s="29"/>
    </row>
    <row r="52" spans="4:18" x14ac:dyDescent="0.25">
      <c r="D52" s="35">
        <v>9000</v>
      </c>
      <c r="O52" s="29"/>
      <c r="P52" s="41"/>
      <c r="Q52" s="29"/>
      <c r="R52" s="29"/>
    </row>
    <row r="53" spans="4:18" x14ac:dyDescent="0.25">
      <c r="O53" s="29"/>
      <c r="P53" s="41"/>
      <c r="Q53" s="29"/>
      <c r="R53" s="29"/>
    </row>
    <row r="54" spans="4:18" x14ac:dyDescent="0.25">
      <c r="O54" s="29"/>
      <c r="P54" s="41"/>
      <c r="Q54" s="29"/>
      <c r="R54" s="29"/>
    </row>
    <row r="55" spans="4:18" x14ac:dyDescent="0.25">
      <c r="O55" s="29"/>
      <c r="P55" s="41"/>
      <c r="Q55" s="29"/>
      <c r="R55" s="29"/>
    </row>
    <row r="56" spans="4:18" x14ac:dyDescent="0.25">
      <c r="O56" s="29"/>
      <c r="P56" s="41"/>
      <c r="Q56" s="29"/>
      <c r="R56" s="29"/>
    </row>
    <row r="57" spans="4:18" x14ac:dyDescent="0.25">
      <c r="O57" s="29"/>
      <c r="P57" s="29"/>
      <c r="Q57" s="29"/>
      <c r="R57" s="29"/>
    </row>
    <row r="58" spans="4:18" x14ac:dyDescent="0.25">
      <c r="O58" s="29"/>
      <c r="P58" s="29"/>
      <c r="Q58" s="29"/>
      <c r="R58" s="29"/>
    </row>
    <row r="59" spans="4:18" x14ac:dyDescent="0.25">
      <c r="O59" s="29"/>
      <c r="P59" s="29"/>
      <c r="Q59" s="29"/>
      <c r="R59" s="29"/>
    </row>
    <row r="60" spans="4:18" x14ac:dyDescent="0.25">
      <c r="O60" s="29"/>
      <c r="P60" s="29"/>
      <c r="Q60" s="29"/>
      <c r="R60" s="29"/>
    </row>
    <row r="61" spans="4:18" x14ac:dyDescent="0.25">
      <c r="O61" s="29"/>
      <c r="P61" s="29"/>
      <c r="Q61" s="29"/>
      <c r="R61" s="29"/>
    </row>
    <row r="62" spans="4:18" x14ac:dyDescent="0.25">
      <c r="J62" t="s">
        <v>1</v>
      </c>
      <c r="L62" s="14">
        <v>80.56</v>
      </c>
      <c r="O62" s="29"/>
      <c r="P62" s="29"/>
      <c r="Q62" s="29"/>
      <c r="R62" s="29"/>
    </row>
    <row r="63" spans="4:18" x14ac:dyDescent="0.25">
      <c r="J63" s="14" t="s">
        <v>62</v>
      </c>
      <c r="K63" s="14" t="s">
        <v>2</v>
      </c>
      <c r="L63" s="14" t="s">
        <v>78</v>
      </c>
      <c r="M63" s="14"/>
      <c r="N63" s="14"/>
      <c r="O63" s="29"/>
      <c r="P63" s="43"/>
      <c r="Q63" s="43"/>
      <c r="R63" s="29"/>
    </row>
    <row r="64" spans="4:18" x14ac:dyDescent="0.25">
      <c r="J64" s="44">
        <v>0</v>
      </c>
      <c r="K64">
        <v>0.84</v>
      </c>
      <c r="L64" s="31">
        <v>850</v>
      </c>
      <c r="O64" s="29"/>
      <c r="P64" s="41"/>
      <c r="Q64" s="29"/>
      <c r="R64" s="29"/>
    </row>
    <row r="65" spans="10:18" x14ac:dyDescent="0.25">
      <c r="J65" s="36">
        <v>1500</v>
      </c>
      <c r="K65" s="23">
        <v>0.933898205909095</v>
      </c>
      <c r="L65" s="31">
        <v>905.5945790453984</v>
      </c>
      <c r="O65" s="29"/>
      <c r="P65" s="41"/>
      <c r="Q65" s="29"/>
      <c r="R65" s="29"/>
    </row>
    <row r="66" spans="10:18" x14ac:dyDescent="0.25">
      <c r="J66" s="36">
        <v>3000</v>
      </c>
      <c r="K66" s="23">
        <v>0.95963231457353215</v>
      </c>
      <c r="L66" s="31">
        <v>1069.743663801398</v>
      </c>
      <c r="O66" s="29"/>
      <c r="P66" s="41"/>
      <c r="Q66" s="29"/>
      <c r="R66" s="29"/>
    </row>
    <row r="67" spans="10:18" x14ac:dyDescent="0.25">
      <c r="J67" s="36">
        <v>4500</v>
      </c>
      <c r="K67" s="23">
        <v>0.96284814464220203</v>
      </c>
      <c r="L67" s="31">
        <v>1471.2134721687996</v>
      </c>
      <c r="O67" s="29"/>
      <c r="P67" s="41"/>
      <c r="Q67" s="29"/>
      <c r="R67" s="29"/>
    </row>
    <row r="68" spans="10:18" x14ac:dyDescent="0.25">
      <c r="J68" s="36">
        <v>6000</v>
      </c>
      <c r="K68" s="23">
        <v>0.94928314467543218</v>
      </c>
      <c r="L68" s="31">
        <v>2708.2800743319217</v>
      </c>
      <c r="O68" s="29"/>
      <c r="P68" s="41"/>
      <c r="Q68" s="29"/>
      <c r="R68" s="29"/>
    </row>
    <row r="69" spans="10:18" x14ac:dyDescent="0.25">
      <c r="J69" s="36">
        <v>7500</v>
      </c>
      <c r="K69" s="23">
        <v>0.93208803657932193</v>
      </c>
      <c r="L69" s="31">
        <v>4522.9367638171589</v>
      </c>
      <c r="O69" s="29"/>
      <c r="P69" s="41"/>
      <c r="Q69" s="29"/>
      <c r="R69" s="29"/>
    </row>
    <row r="70" spans="10:18" x14ac:dyDescent="0.25">
      <c r="O70" s="29"/>
      <c r="P70" s="41"/>
      <c r="Q70" s="29"/>
      <c r="R70" s="29"/>
    </row>
    <row r="71" spans="10:18" x14ac:dyDescent="0.25">
      <c r="O71" s="29"/>
      <c r="P71" s="41"/>
      <c r="Q71" s="29"/>
      <c r="R71" s="29"/>
    </row>
    <row r="72" spans="10:18" x14ac:dyDescent="0.25">
      <c r="O72" s="29"/>
      <c r="P72" s="41"/>
      <c r="Q72" s="29"/>
      <c r="R72" s="29"/>
    </row>
    <row r="73" spans="10:18" x14ac:dyDescent="0.25">
      <c r="O73" s="29"/>
      <c r="P73" s="41"/>
      <c r="Q73" s="29"/>
      <c r="R73" s="29"/>
    </row>
    <row r="74" spans="10:18" x14ac:dyDescent="0.25">
      <c r="O74" s="29"/>
      <c r="P74" s="41"/>
      <c r="Q74" s="29"/>
      <c r="R74" s="29"/>
    </row>
    <row r="75" spans="10:18" x14ac:dyDescent="0.25">
      <c r="O75" s="29"/>
      <c r="P75" s="41"/>
      <c r="Q75" s="29"/>
      <c r="R75" s="29"/>
    </row>
    <row r="76" spans="10:18" x14ac:dyDescent="0.25">
      <c r="O76" s="29"/>
      <c r="P76" s="41"/>
      <c r="Q76" s="29"/>
      <c r="R76" s="29"/>
    </row>
    <row r="77" spans="10:18" x14ac:dyDescent="0.25">
      <c r="O77" s="29"/>
      <c r="P77" s="29"/>
      <c r="Q77" s="29"/>
      <c r="R77" s="29"/>
    </row>
    <row r="78" spans="10:18" x14ac:dyDescent="0.25">
      <c r="O78" s="29"/>
      <c r="P78" s="29"/>
      <c r="Q78" s="29"/>
      <c r="R78" s="29"/>
    </row>
    <row r="79" spans="10:18" x14ac:dyDescent="0.25">
      <c r="O79" s="29"/>
      <c r="P79" s="29"/>
      <c r="Q79" s="29"/>
      <c r="R79" s="29"/>
    </row>
    <row r="80" spans="10:18" x14ac:dyDescent="0.25">
      <c r="O80" s="29"/>
      <c r="P80" s="29"/>
      <c r="Q80" s="29"/>
      <c r="R80" s="29"/>
    </row>
    <row r="81" spans="10:18" x14ac:dyDescent="0.25">
      <c r="O81" s="29"/>
      <c r="P81" s="29"/>
      <c r="Q81" s="29"/>
      <c r="R81" s="29"/>
    </row>
    <row r="82" spans="10:18" x14ac:dyDescent="0.25">
      <c r="J82" t="s">
        <v>1</v>
      </c>
      <c r="L82" s="14">
        <v>101.01</v>
      </c>
      <c r="O82" s="29"/>
      <c r="P82" s="29"/>
      <c r="Q82" s="29"/>
      <c r="R82" s="29"/>
    </row>
    <row r="83" spans="10:18" x14ac:dyDescent="0.25">
      <c r="J83" s="14" t="s">
        <v>62</v>
      </c>
      <c r="K83" s="14" t="s">
        <v>2</v>
      </c>
      <c r="L83" s="14" t="s">
        <v>78</v>
      </c>
      <c r="M83" s="14"/>
      <c r="N83" s="14"/>
      <c r="O83" s="29"/>
      <c r="P83" s="43"/>
      <c r="Q83" s="43"/>
      <c r="R83" s="29"/>
    </row>
    <row r="84" spans="10:18" x14ac:dyDescent="0.25">
      <c r="J84" s="41">
        <v>0</v>
      </c>
      <c r="K84">
        <v>0.84</v>
      </c>
      <c r="L84" s="31">
        <v>1100</v>
      </c>
      <c r="O84" s="29"/>
      <c r="P84" s="41"/>
      <c r="Q84" s="29"/>
      <c r="R84" s="29"/>
    </row>
    <row r="85" spans="10:18" x14ac:dyDescent="0.25">
      <c r="J85" s="37">
        <v>1500</v>
      </c>
      <c r="K85" s="24">
        <v>0.93413554318475389</v>
      </c>
      <c r="L85" s="31">
        <v>1119.6957658591837</v>
      </c>
      <c r="O85" s="29"/>
      <c r="P85" s="41"/>
      <c r="Q85" s="29"/>
      <c r="R85" s="29"/>
    </row>
    <row r="86" spans="10:18" x14ac:dyDescent="0.25">
      <c r="J86" s="37">
        <v>3000</v>
      </c>
      <c r="K86" s="24">
        <v>0.96499527385072759</v>
      </c>
      <c r="L86" s="31">
        <v>1141.1540724662807</v>
      </c>
      <c r="O86" s="29"/>
      <c r="P86" s="41"/>
      <c r="Q86" s="29"/>
      <c r="R86" s="29"/>
    </row>
    <row r="87" spans="10:18" x14ac:dyDescent="0.25">
      <c r="J87" s="37">
        <v>4500</v>
      </c>
      <c r="K87" s="24">
        <v>0.96301515799085213</v>
      </c>
      <c r="L87" s="31">
        <v>1849.2421004573932</v>
      </c>
      <c r="O87" s="29"/>
      <c r="P87" s="41"/>
      <c r="Q87" s="29"/>
      <c r="R87" s="29"/>
    </row>
    <row r="88" spans="10:18" x14ac:dyDescent="0.25">
      <c r="J88" s="37">
        <v>6000</v>
      </c>
      <c r="K88" s="24">
        <v>0.95061477539156947</v>
      </c>
      <c r="L88" s="31">
        <v>3293.9944813823167</v>
      </c>
      <c r="O88" s="29"/>
      <c r="P88" s="41"/>
      <c r="Q88" s="29"/>
      <c r="R88" s="29"/>
    </row>
    <row r="89" spans="10:18" x14ac:dyDescent="0.25">
      <c r="O89" s="29"/>
      <c r="P89" s="41"/>
      <c r="Q89" s="29"/>
      <c r="R89" s="29"/>
    </row>
    <row r="90" spans="10:18" x14ac:dyDescent="0.25">
      <c r="O90" s="29"/>
      <c r="P90" s="41"/>
      <c r="Q90" s="29"/>
      <c r="R90" s="29"/>
    </row>
    <row r="91" spans="10:18" x14ac:dyDescent="0.25">
      <c r="O91" s="29"/>
      <c r="P91" s="41"/>
      <c r="Q91" s="29"/>
      <c r="R91" s="29"/>
    </row>
    <row r="92" spans="10:18" x14ac:dyDescent="0.25">
      <c r="O92" s="29"/>
      <c r="P92" s="41"/>
      <c r="Q92" s="29"/>
      <c r="R92" s="29"/>
    </row>
    <row r="93" spans="10:18" x14ac:dyDescent="0.25">
      <c r="O93" s="29"/>
      <c r="P93" s="41"/>
      <c r="Q93" s="29"/>
      <c r="R93" s="29"/>
    </row>
    <row r="94" spans="10:18" x14ac:dyDescent="0.25">
      <c r="O94" s="29"/>
      <c r="P94" s="41"/>
      <c r="Q94" s="29"/>
      <c r="R94" s="29"/>
    </row>
    <row r="95" spans="10:18" x14ac:dyDescent="0.25">
      <c r="O95" s="29"/>
      <c r="P95" s="29"/>
      <c r="Q95" s="29"/>
      <c r="R95" s="29"/>
    </row>
    <row r="96" spans="10:18" x14ac:dyDescent="0.25">
      <c r="O96" s="29"/>
      <c r="P96" s="29"/>
      <c r="Q96" s="29"/>
      <c r="R96" s="29"/>
    </row>
    <row r="97" spans="10:18" x14ac:dyDescent="0.25">
      <c r="O97" s="29"/>
      <c r="P97" s="29"/>
      <c r="Q97" s="29"/>
      <c r="R97" s="29"/>
    </row>
    <row r="98" spans="10:18" x14ac:dyDescent="0.25">
      <c r="O98" s="29"/>
      <c r="P98" s="29"/>
      <c r="Q98" s="29"/>
      <c r="R98" s="29"/>
    </row>
    <row r="99" spans="10:18" x14ac:dyDescent="0.25">
      <c r="O99" s="29"/>
      <c r="P99" s="29"/>
      <c r="Q99" s="29"/>
      <c r="R99" s="29"/>
    </row>
    <row r="100" spans="10:18" x14ac:dyDescent="0.25">
      <c r="J100" t="s">
        <v>1</v>
      </c>
      <c r="L100" s="14">
        <v>119.87</v>
      </c>
      <c r="O100" s="29"/>
      <c r="P100" s="29"/>
      <c r="Q100" s="29"/>
      <c r="R100" s="29"/>
    </row>
    <row r="101" spans="10:18" x14ac:dyDescent="0.25">
      <c r="J101" s="14" t="s">
        <v>62</v>
      </c>
      <c r="K101" s="14" t="s">
        <v>2</v>
      </c>
      <c r="L101" s="14" t="s">
        <v>78</v>
      </c>
      <c r="M101" s="14"/>
      <c r="N101" s="14"/>
      <c r="O101" s="29"/>
      <c r="P101" s="43"/>
      <c r="Q101" s="43"/>
      <c r="R101" s="29"/>
    </row>
    <row r="102" spans="10:18" x14ac:dyDescent="0.25">
      <c r="J102">
        <v>0</v>
      </c>
      <c r="K102">
        <v>0.84</v>
      </c>
      <c r="O102" s="29"/>
      <c r="P102" s="41"/>
      <c r="Q102" s="29"/>
      <c r="R102" s="29"/>
    </row>
    <row r="103" spans="10:18" x14ac:dyDescent="0.25">
      <c r="J103" s="38">
        <v>1500</v>
      </c>
      <c r="K103" s="27">
        <v>0.9302713088982425</v>
      </c>
      <c r="L103" s="31">
        <v>1408.5195602555013</v>
      </c>
      <c r="O103" s="29"/>
      <c r="P103" s="41"/>
      <c r="Q103" s="29"/>
      <c r="R103" s="29"/>
    </row>
    <row r="104" spans="10:18" x14ac:dyDescent="0.25">
      <c r="J104" s="38">
        <v>3000</v>
      </c>
      <c r="K104" s="27">
        <v>0.97251235910080736</v>
      </c>
      <c r="L104" s="31">
        <v>1047.2791182592398</v>
      </c>
      <c r="O104" s="29"/>
      <c r="P104" s="41"/>
      <c r="Q104" s="29"/>
      <c r="R104" s="29"/>
    </row>
    <row r="105" spans="10:18" x14ac:dyDescent="0.25">
      <c r="J105" s="38">
        <v>4500</v>
      </c>
      <c r="K105" s="27">
        <v>0.96150271987515745</v>
      </c>
      <c r="L105" s="31">
        <v>2298.2876234531</v>
      </c>
      <c r="O105" s="29"/>
      <c r="P105" s="41"/>
      <c r="Q105" s="29"/>
      <c r="R105" s="29"/>
    </row>
    <row r="106" spans="10:18" x14ac:dyDescent="0.25">
      <c r="J106" s="41"/>
      <c r="L106" s="31"/>
      <c r="O106" s="29"/>
      <c r="P106" s="41"/>
      <c r="Q106" s="29"/>
      <c r="R106" s="29"/>
    </row>
    <row r="107" spans="10:18" x14ac:dyDescent="0.25">
      <c r="J107" s="41"/>
      <c r="L107" s="31"/>
      <c r="O107" s="29"/>
      <c r="P107" s="41"/>
      <c r="Q107" s="29"/>
      <c r="R107" s="29"/>
    </row>
    <row r="108" spans="10:18" x14ac:dyDescent="0.25">
      <c r="O108" s="29"/>
      <c r="P108" s="41"/>
      <c r="Q108" s="29"/>
      <c r="R108" s="29"/>
    </row>
    <row r="109" spans="10:18" x14ac:dyDescent="0.25">
      <c r="O109" s="29"/>
      <c r="P109" s="41"/>
      <c r="Q109" s="29"/>
      <c r="R109" s="29"/>
    </row>
    <row r="110" spans="10:18" x14ac:dyDescent="0.25">
      <c r="O110" s="29"/>
      <c r="P110" s="41"/>
      <c r="Q110" s="29"/>
      <c r="R110" s="29"/>
    </row>
    <row r="111" spans="10:18" x14ac:dyDescent="0.25">
      <c r="O111" s="29"/>
      <c r="P111" s="29"/>
      <c r="Q111" s="29"/>
      <c r="R111" s="29"/>
    </row>
    <row r="112" spans="10:18" x14ac:dyDescent="0.25">
      <c r="O112" s="29"/>
      <c r="P112" s="29"/>
      <c r="Q112" s="29"/>
      <c r="R112" s="29"/>
    </row>
    <row r="113" spans="10:18" x14ac:dyDescent="0.25">
      <c r="O113" s="29"/>
      <c r="P113" s="29"/>
      <c r="Q113" s="29"/>
      <c r="R113" s="29"/>
    </row>
    <row r="114" spans="10:18" x14ac:dyDescent="0.25">
      <c r="O114" s="29"/>
      <c r="P114" s="29"/>
      <c r="Q114" s="29"/>
      <c r="R114" s="29"/>
    </row>
    <row r="115" spans="10:18" x14ac:dyDescent="0.25">
      <c r="O115" s="29"/>
      <c r="P115" s="29"/>
      <c r="Q115" s="29"/>
      <c r="R115" s="29"/>
    </row>
    <row r="116" spans="10:18" x14ac:dyDescent="0.25">
      <c r="O116" s="29"/>
      <c r="P116" s="29"/>
      <c r="Q116" s="29"/>
      <c r="R116" s="29"/>
    </row>
    <row r="117" spans="10:18" x14ac:dyDescent="0.25">
      <c r="O117" s="29"/>
      <c r="P117" s="29"/>
      <c r="Q117" s="29"/>
      <c r="R117" s="29"/>
    </row>
    <row r="118" spans="10:18" x14ac:dyDescent="0.25">
      <c r="J118" t="s">
        <v>1</v>
      </c>
      <c r="L118" s="14">
        <v>139.77000000000001</v>
      </c>
      <c r="O118" s="29"/>
      <c r="P118" s="29"/>
      <c r="Q118" s="29"/>
      <c r="R118" s="29"/>
    </row>
    <row r="119" spans="10:18" x14ac:dyDescent="0.25">
      <c r="J119" s="14" t="s">
        <v>62</v>
      </c>
      <c r="K119" s="14" t="s">
        <v>2</v>
      </c>
      <c r="L119" s="14" t="s">
        <v>78</v>
      </c>
      <c r="M119" s="14"/>
      <c r="N119" s="14"/>
      <c r="O119" s="29"/>
      <c r="P119" s="43"/>
      <c r="Q119" s="43"/>
      <c r="R119" s="29"/>
    </row>
    <row r="120" spans="10:18" x14ac:dyDescent="0.25">
      <c r="J120">
        <v>0</v>
      </c>
      <c r="K120">
        <v>0.84</v>
      </c>
      <c r="O120" s="29"/>
      <c r="P120" s="41"/>
      <c r="Q120" s="29"/>
      <c r="R120" s="29"/>
    </row>
    <row r="121" spans="10:18" x14ac:dyDescent="0.25">
      <c r="J121" s="39">
        <v>1500</v>
      </c>
      <c r="K121" s="28">
        <v>0.93088330432408062</v>
      </c>
      <c r="L121" s="31">
        <v>1638.0656875192894</v>
      </c>
      <c r="O121" s="29"/>
      <c r="P121" s="41"/>
      <c r="Q121" s="29"/>
      <c r="R121" s="29"/>
    </row>
    <row r="122" spans="10:18" x14ac:dyDescent="0.25">
      <c r="J122" s="39">
        <v>3000</v>
      </c>
      <c r="K122" s="28">
        <v>0.9677930554983184</v>
      </c>
      <c r="L122" s="31">
        <v>1455.7538914760084</v>
      </c>
      <c r="O122" s="29"/>
      <c r="P122" s="41"/>
      <c r="Q122" s="29"/>
      <c r="R122" s="29"/>
    </row>
    <row r="123" spans="10:18" x14ac:dyDescent="0.25">
      <c r="J123" s="41"/>
      <c r="L123" s="31"/>
      <c r="O123" s="29"/>
      <c r="P123" s="41"/>
      <c r="Q123" s="29"/>
      <c r="R123" s="29"/>
    </row>
    <row r="124" spans="10:18" x14ac:dyDescent="0.25">
      <c r="J124" s="41"/>
      <c r="L124" s="31"/>
      <c r="O124" s="29"/>
      <c r="P124" s="41"/>
      <c r="Q124" s="29"/>
      <c r="R124" s="29"/>
    </row>
    <row r="125" spans="10:18" x14ac:dyDescent="0.25">
      <c r="J125" s="41"/>
      <c r="L125" s="31"/>
      <c r="O125" s="29"/>
      <c r="P125" s="41"/>
      <c r="Q125" s="29"/>
      <c r="R125" s="29"/>
    </row>
    <row r="126" spans="10:18" x14ac:dyDescent="0.25">
      <c r="P126" s="41"/>
    </row>
    <row r="138" spans="9:13" x14ac:dyDescent="0.25">
      <c r="I138" t="s">
        <v>80</v>
      </c>
    </row>
    <row r="140" spans="9:13" x14ac:dyDescent="0.25">
      <c r="J140" s="14" t="s">
        <v>1</v>
      </c>
      <c r="K140" t="s">
        <v>79</v>
      </c>
      <c r="L140" s="14" t="s">
        <v>78</v>
      </c>
      <c r="M140" s="14" t="s">
        <v>2</v>
      </c>
    </row>
    <row r="141" spans="9:13" x14ac:dyDescent="0.25">
      <c r="J141" s="14">
        <v>21.16</v>
      </c>
      <c r="K141">
        <f>0.0679*J141^2+0.5648*J141+360.2</f>
        <v>402.55309424000001</v>
      </c>
      <c r="L141" s="31">
        <v>400</v>
      </c>
    </row>
    <row r="142" spans="9:13" x14ac:dyDescent="0.25">
      <c r="J142" s="14">
        <v>40.869999999999997</v>
      </c>
      <c r="K142">
        <f t="shared" ref="K142:K145" si="1">0.0679*J142^2+0.5648*J142+360.2</f>
        <v>496.70060950999994</v>
      </c>
      <c r="L142" s="31">
        <v>500</v>
      </c>
    </row>
    <row r="143" spans="9:13" x14ac:dyDescent="0.25">
      <c r="J143" s="14">
        <v>60.1</v>
      </c>
      <c r="K143">
        <f t="shared" si="1"/>
        <v>639.39995900000008</v>
      </c>
      <c r="L143" s="31">
        <v>640</v>
      </c>
    </row>
    <row r="144" spans="9:13" x14ac:dyDescent="0.25">
      <c r="J144" s="14">
        <v>80.56</v>
      </c>
      <c r="K144">
        <f t="shared" si="1"/>
        <v>846.36542144000009</v>
      </c>
      <c r="L144" s="31">
        <v>850</v>
      </c>
    </row>
    <row r="145" spans="9:13" x14ac:dyDescent="0.25">
      <c r="J145" s="14">
        <v>101.01</v>
      </c>
      <c r="K145">
        <f t="shared" si="1"/>
        <v>1110.03551279</v>
      </c>
      <c r="L145" s="31">
        <v>1100</v>
      </c>
    </row>
    <row r="146" spans="9:13" x14ac:dyDescent="0.25">
      <c r="J146" s="14">
        <v>119.87</v>
      </c>
      <c r="K146">
        <v>1300</v>
      </c>
      <c r="L146" s="31"/>
    </row>
    <row r="147" spans="9:13" x14ac:dyDescent="0.25">
      <c r="J147" s="14">
        <v>139.77000000000001</v>
      </c>
      <c r="K147">
        <v>1400</v>
      </c>
      <c r="L147" s="31"/>
    </row>
    <row r="148" spans="9:13" x14ac:dyDescent="0.25">
      <c r="J148" s="6">
        <v>159.33000000000001</v>
      </c>
      <c r="K148">
        <v>1500</v>
      </c>
      <c r="L148" s="31">
        <v>1889.1871237601276</v>
      </c>
      <c r="M148" s="25">
        <v>0.92976999539925176</v>
      </c>
    </row>
    <row r="149" spans="9:13" x14ac:dyDescent="0.25">
      <c r="J149" s="6">
        <v>179.89</v>
      </c>
      <c r="K149" s="45">
        <v>1700</v>
      </c>
      <c r="L149" s="31">
        <v>2015.0046326300578</v>
      </c>
      <c r="M149" s="25">
        <v>0.93393427433999809</v>
      </c>
    </row>
    <row r="150" spans="9:13" x14ac:dyDescent="0.25">
      <c r="J150" s="6">
        <v>199.4</v>
      </c>
      <c r="K150" s="45">
        <v>1800</v>
      </c>
      <c r="L150" s="31">
        <v>2183.8974634006331</v>
      </c>
      <c r="M150" s="25">
        <v>0.93538764901181559</v>
      </c>
    </row>
    <row r="151" spans="9:13" x14ac:dyDescent="0.25">
      <c r="J151" s="6">
        <v>219.43</v>
      </c>
      <c r="K151" s="45">
        <v>2200</v>
      </c>
      <c r="L151" s="31">
        <v>2698.6543031507199</v>
      </c>
      <c r="M151" s="25">
        <v>0.92725999182882157</v>
      </c>
    </row>
    <row r="152" spans="9:13" x14ac:dyDescent="0.25">
      <c r="J152" s="6">
        <v>240.24</v>
      </c>
      <c r="K152" s="45">
        <v>2500</v>
      </c>
      <c r="L152" s="31">
        <v>3153.7573913711985</v>
      </c>
      <c r="M152" s="25">
        <v>0.92270202472129415</v>
      </c>
    </row>
    <row r="153" spans="9:13" x14ac:dyDescent="0.25">
      <c r="J153" s="6">
        <v>260.99</v>
      </c>
      <c r="K153" s="45">
        <v>3000</v>
      </c>
      <c r="L153" s="31">
        <v>3600</v>
      </c>
      <c r="M153" s="25">
        <v>0.9092656441609519</v>
      </c>
    </row>
    <row r="154" spans="9:13" x14ac:dyDescent="0.25">
      <c r="J154" s="6">
        <v>281.58</v>
      </c>
      <c r="K154" s="45">
        <v>3300</v>
      </c>
      <c r="L154" s="31">
        <v>4148.8761380566848</v>
      </c>
      <c r="M154" s="25">
        <v>0.91427941863519246</v>
      </c>
    </row>
    <row r="155" spans="9:13" x14ac:dyDescent="0.25">
      <c r="J155" s="6">
        <v>300.31</v>
      </c>
      <c r="K155" s="45">
        <v>3800</v>
      </c>
      <c r="L155" s="31">
        <v>5017.9809931244772</v>
      </c>
      <c r="M155" s="25">
        <v>0.90387009591715561</v>
      </c>
    </row>
    <row r="158" spans="9:13" x14ac:dyDescent="0.25">
      <c r="I158" s="29" t="s">
        <v>1</v>
      </c>
      <c r="J158" s="43" t="s">
        <v>81</v>
      </c>
      <c r="K158" s="29" t="s">
        <v>83</v>
      </c>
      <c r="L158" s="29" t="s">
        <v>82</v>
      </c>
    </row>
    <row r="159" spans="9:13" x14ac:dyDescent="0.25">
      <c r="I159" s="43"/>
      <c r="J159" s="29"/>
      <c r="L159" s="29"/>
    </row>
    <row r="160" spans="9:13" x14ac:dyDescent="0.25">
      <c r="I160" s="43"/>
      <c r="J160" s="29"/>
      <c r="L160" s="29"/>
    </row>
    <row r="161" spans="6:12" x14ac:dyDescent="0.25">
      <c r="I161" s="43"/>
      <c r="J161" s="29"/>
      <c r="L161" s="29"/>
    </row>
    <row r="162" spans="6:12" x14ac:dyDescent="0.25">
      <c r="I162" s="43"/>
      <c r="J162" s="29"/>
      <c r="L162" s="29"/>
    </row>
    <row r="163" spans="6:12" x14ac:dyDescent="0.25">
      <c r="I163" s="43"/>
      <c r="J163" s="29"/>
      <c r="L163" s="29"/>
    </row>
    <row r="164" spans="6:12" x14ac:dyDescent="0.25">
      <c r="I164" s="43"/>
      <c r="J164" s="29"/>
      <c r="L164" s="29"/>
    </row>
    <row r="165" spans="6:12" x14ac:dyDescent="0.25">
      <c r="I165" s="43"/>
      <c r="J165" s="29"/>
      <c r="L165" s="29"/>
    </row>
    <row r="166" spans="6:12" x14ac:dyDescent="0.25">
      <c r="I166" s="29"/>
      <c r="J166" s="31"/>
      <c r="L166" s="29"/>
    </row>
    <row r="167" spans="6:12" x14ac:dyDescent="0.25">
      <c r="I167" s="29"/>
      <c r="J167" s="31"/>
      <c r="L167" s="29"/>
    </row>
    <row r="168" spans="6:12" x14ac:dyDescent="0.25">
      <c r="I168" s="29"/>
      <c r="J168" s="31"/>
      <c r="L168" s="29"/>
    </row>
    <row r="169" spans="6:12" x14ac:dyDescent="0.25">
      <c r="I169" s="29"/>
      <c r="J169" s="31"/>
      <c r="L169" s="29"/>
    </row>
    <row r="170" spans="6:12" x14ac:dyDescent="0.25">
      <c r="I170" s="29"/>
      <c r="J170" s="31"/>
      <c r="L170" s="29"/>
    </row>
    <row r="171" spans="6:12" x14ac:dyDescent="0.25">
      <c r="I171" s="29"/>
      <c r="J171" s="31"/>
      <c r="L171" s="29"/>
    </row>
    <row r="172" spans="6:12" x14ac:dyDescent="0.25">
      <c r="I172" s="29"/>
      <c r="J172" s="31"/>
      <c r="L172" s="29"/>
    </row>
    <row r="173" spans="6:12" x14ac:dyDescent="0.25">
      <c r="I173" s="29"/>
      <c r="J173" s="31"/>
      <c r="L173" s="29"/>
    </row>
    <row r="174" spans="6:12" x14ac:dyDescent="0.25">
      <c r="I174" s="29"/>
      <c r="J174" s="29"/>
      <c r="L174" s="29"/>
    </row>
    <row r="175" spans="6:12" x14ac:dyDescent="0.25">
      <c r="I175" s="29"/>
      <c r="J175" s="29"/>
      <c r="L175" s="29"/>
    </row>
    <row r="176" spans="6:12" ht="18.75" x14ac:dyDescent="0.3">
      <c r="F176" s="42"/>
    </row>
    <row r="182" spans="6:6" ht="18.75" x14ac:dyDescent="0.3">
      <c r="F182" s="42"/>
    </row>
    <row r="183" spans="6:6" x14ac:dyDescent="0.25">
      <c r="F183"/>
    </row>
  </sheetData>
  <autoFilter ref="B1:G54" xr:uid="{63C4605E-F1B9-417E-930C-01504E8FAA0D}">
    <sortState ref="B2:G54">
      <sortCondition ref="B1:B54"/>
    </sortState>
  </autoFilter>
  <sortState ref="J84:J87">
    <sortCondition descending="1" ref="J84:J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9593-6C30-4A6C-B318-7EE63A8BD27D}">
  <dimension ref="A1:V57"/>
  <sheetViews>
    <sheetView tabSelected="1" topLeftCell="E1" workbookViewId="0">
      <selection activeCell="K14" sqref="K14"/>
    </sheetView>
  </sheetViews>
  <sheetFormatPr defaultRowHeight="15" x14ac:dyDescent="0.25"/>
  <cols>
    <col min="2" max="2" width="12.42578125" customWidth="1"/>
    <col min="4" max="4" width="10.7109375" customWidth="1"/>
    <col min="17" max="17" width="12.5703125" bestFit="1" customWidth="1"/>
  </cols>
  <sheetData>
    <row r="1" spans="1:22" x14ac:dyDescent="0.25">
      <c r="A1" t="s">
        <v>59</v>
      </c>
      <c r="B1" t="s">
        <v>63</v>
      </c>
      <c r="C1" t="s">
        <v>2</v>
      </c>
      <c r="D1" t="s">
        <v>7</v>
      </c>
      <c r="E1" t="s">
        <v>64</v>
      </c>
      <c r="F1" t="s">
        <v>65</v>
      </c>
    </row>
    <row r="2" spans="1:22" x14ac:dyDescent="0.25">
      <c r="A2" t="s">
        <v>46</v>
      </c>
      <c r="B2" t="s">
        <v>48</v>
      </c>
      <c r="C2" t="s">
        <v>47</v>
      </c>
      <c r="D2" t="s">
        <v>51</v>
      </c>
      <c r="E2" t="s">
        <v>50</v>
      </c>
      <c r="F2" t="s">
        <v>49</v>
      </c>
    </row>
    <row r="3" spans="1:22" x14ac:dyDescent="0.25">
      <c r="A3" s="6">
        <v>20.51</v>
      </c>
      <c r="B3" s="6">
        <v>1500</v>
      </c>
      <c r="C3" s="6">
        <v>0.87044036896421106</v>
      </c>
      <c r="D3" s="6">
        <v>3.7</v>
      </c>
      <c r="G3">
        <f>B3*2*PI()/60</f>
        <v>157.07963267948966</v>
      </c>
    </row>
    <row r="4" spans="1:22" x14ac:dyDescent="0.25">
      <c r="A4" s="6">
        <v>40.96</v>
      </c>
      <c r="B4" s="6">
        <v>1500</v>
      </c>
      <c r="C4" s="6">
        <v>0.90510717978118804</v>
      </c>
      <c r="D4" s="6">
        <v>7.1</v>
      </c>
      <c r="G4">
        <f t="shared" ref="G4:G8" si="0">B4*2*PI()/60</f>
        <v>157.07963267948966</v>
      </c>
    </row>
    <row r="5" spans="1:22" x14ac:dyDescent="0.25">
      <c r="A5" s="6">
        <v>59.58</v>
      </c>
      <c r="B5" s="6">
        <v>1500</v>
      </c>
      <c r="C5" s="6">
        <v>0.92513172552672485</v>
      </c>
      <c r="D5" s="6">
        <v>10.1</v>
      </c>
      <c r="G5">
        <f t="shared" si="0"/>
        <v>157.07963267948966</v>
      </c>
    </row>
    <row r="6" spans="1:22" x14ac:dyDescent="0.25">
      <c r="A6" s="6">
        <v>81.430000000000007</v>
      </c>
      <c r="B6" s="6">
        <v>1500</v>
      </c>
      <c r="C6" s="6">
        <v>0.933898205909095</v>
      </c>
      <c r="D6" s="6">
        <v>13.7</v>
      </c>
      <c r="G6">
        <f t="shared" si="0"/>
        <v>157.07963267948966</v>
      </c>
    </row>
    <row r="7" spans="1:22" x14ac:dyDescent="0.25">
      <c r="A7" s="6">
        <v>101.05</v>
      </c>
      <c r="B7" s="6">
        <v>1500</v>
      </c>
      <c r="C7" s="6">
        <v>0.93413554318475389</v>
      </c>
      <c r="D7" s="6">
        <v>17</v>
      </c>
      <c r="G7">
        <f t="shared" si="0"/>
        <v>157.07963267948966</v>
      </c>
      <c r="J7" t="s">
        <v>62</v>
      </c>
      <c r="K7" t="s">
        <v>68</v>
      </c>
      <c r="L7" t="s">
        <v>66</v>
      </c>
      <c r="M7" t="s">
        <v>67</v>
      </c>
      <c r="P7" s="14" t="s">
        <v>70</v>
      </c>
    </row>
    <row r="8" spans="1:22" ht="17.25" x14ac:dyDescent="0.25">
      <c r="A8" s="6">
        <v>119.79</v>
      </c>
      <c r="B8" s="6">
        <v>1500</v>
      </c>
      <c r="C8" s="6">
        <v>0.9302713088982425</v>
      </c>
      <c r="D8" s="6">
        <v>20.2</v>
      </c>
      <c r="G8">
        <f t="shared" si="0"/>
        <v>157.07963267948966</v>
      </c>
      <c r="J8">
        <v>0</v>
      </c>
      <c r="K8">
        <f>J8-1900</f>
        <v>-1900</v>
      </c>
      <c r="L8">
        <v>300</v>
      </c>
      <c r="P8" t="s">
        <v>69</v>
      </c>
    </row>
    <row r="9" spans="1:22" x14ac:dyDescent="0.25">
      <c r="A9" s="6">
        <v>140.46</v>
      </c>
      <c r="B9" s="6">
        <v>1500</v>
      </c>
      <c r="C9" s="6">
        <v>0.93088330432408062</v>
      </c>
      <c r="D9" s="6">
        <v>23.7</v>
      </c>
      <c r="J9">
        <v>1500</v>
      </c>
      <c r="K9">
        <f t="shared" ref="K9:K16" si="1">J9-1900</f>
        <v>-400</v>
      </c>
      <c r="L9">
        <v>300</v>
      </c>
    </row>
    <row r="10" spans="1:22" x14ac:dyDescent="0.25">
      <c r="A10" s="6">
        <v>159.33000000000001</v>
      </c>
      <c r="B10" s="6">
        <v>1500</v>
      </c>
      <c r="C10" s="6">
        <v>0.92976999539925176</v>
      </c>
      <c r="D10" s="6">
        <v>26.9</v>
      </c>
      <c r="J10">
        <v>1900</v>
      </c>
      <c r="K10">
        <f t="shared" si="1"/>
        <v>0</v>
      </c>
      <c r="L10">
        <v>300</v>
      </c>
      <c r="M10">
        <f>L10</f>
        <v>300</v>
      </c>
      <c r="N10">
        <f xml:space="preserve"> -0.00000000109237092*K10^3 + 0.000017567787*K10^2 - 0.10280541*K10+ 300</f>
        <v>300</v>
      </c>
      <c r="P10">
        <v>10500</v>
      </c>
      <c r="Q10" s="15">
        <f>-0.000000000743933327*(P10-1900)^3 + 0.0000142894099*(P10-1900)^2 - 0.0960798389*(P10-1900)+ 300</f>
        <v>57.374885425688035</v>
      </c>
    </row>
    <row r="11" spans="1:22" x14ac:dyDescent="0.25">
      <c r="A11" s="6">
        <v>179.89</v>
      </c>
      <c r="B11" s="6">
        <v>1500</v>
      </c>
      <c r="C11" s="6">
        <v>0.93393427433999809</v>
      </c>
      <c r="D11" s="6">
        <v>30.5</v>
      </c>
      <c r="J11">
        <v>3000</v>
      </c>
      <c r="K11">
        <f t="shared" si="1"/>
        <v>1100</v>
      </c>
      <c r="L11">
        <v>200</v>
      </c>
      <c r="M11">
        <f t="shared" ref="M11:M16" si="2">L11</f>
        <v>200</v>
      </c>
      <c r="N11">
        <f t="shared" ref="N11:N16" si="3" xml:space="preserve"> -0.00000000109237092*K11^3 + 0.000017567787*K11^2 - 0.10280541*K11+ 300</f>
        <v>206.71712557548</v>
      </c>
      <c r="P11" t="s">
        <v>71</v>
      </c>
      <c r="Q11">
        <f>-Q10/100</f>
        <v>-0.57374885425688038</v>
      </c>
    </row>
    <row r="12" spans="1:22" x14ac:dyDescent="0.25">
      <c r="A12" s="6">
        <v>199.4</v>
      </c>
      <c r="B12" s="6">
        <v>1500</v>
      </c>
      <c r="C12" s="6">
        <v>0.93538764901181559</v>
      </c>
      <c r="D12" s="6">
        <v>33.799999999999997</v>
      </c>
      <c r="J12">
        <v>4500</v>
      </c>
      <c r="K12">
        <f t="shared" si="1"/>
        <v>2600</v>
      </c>
      <c r="L12">
        <v>136.69999999999999</v>
      </c>
      <c r="M12">
        <f t="shared" si="2"/>
        <v>136.69999999999999</v>
      </c>
      <c r="N12">
        <f t="shared" si="3"/>
        <v>132.26466283008</v>
      </c>
      <c r="P12" t="s">
        <v>72</v>
      </c>
      <c r="Q12">
        <f>-Q11*10600</f>
        <v>6081.7378551229322</v>
      </c>
    </row>
    <row r="13" spans="1:22" x14ac:dyDescent="0.25">
      <c r="A13" s="6">
        <v>219.43</v>
      </c>
      <c r="B13" s="6">
        <v>1500</v>
      </c>
      <c r="C13" s="6">
        <v>0.92725999182882157</v>
      </c>
      <c r="D13" s="6">
        <v>37.1</v>
      </c>
      <c r="J13">
        <v>6000</v>
      </c>
      <c r="K13">
        <f t="shared" si="1"/>
        <v>4100</v>
      </c>
      <c r="L13">
        <v>100.9</v>
      </c>
      <c r="M13">
        <f t="shared" si="2"/>
        <v>100.9</v>
      </c>
      <c r="N13">
        <f t="shared" si="3"/>
        <v>98.525022292679978</v>
      </c>
    </row>
    <row r="14" spans="1:22" x14ac:dyDescent="0.25">
      <c r="A14" s="6">
        <v>240.24</v>
      </c>
      <c r="B14" s="6">
        <v>1500</v>
      </c>
      <c r="C14" s="6">
        <v>0.92270202472129415</v>
      </c>
      <c r="D14" s="6">
        <v>40.799999999999997</v>
      </c>
      <c r="J14">
        <v>7500</v>
      </c>
      <c r="K14">
        <f t="shared" si="1"/>
        <v>5600</v>
      </c>
      <c r="L14">
        <v>79</v>
      </c>
      <c r="M14">
        <f t="shared" si="2"/>
        <v>79</v>
      </c>
      <c r="N14">
        <f t="shared" si="3"/>
        <v>83.377692833280037</v>
      </c>
      <c r="P14" t="s">
        <v>74</v>
      </c>
      <c r="Q14" t="s">
        <v>73</v>
      </c>
    </row>
    <row r="15" spans="1:22" x14ac:dyDescent="0.25">
      <c r="A15" s="6">
        <v>260.99</v>
      </c>
      <c r="B15" s="6">
        <v>1500</v>
      </c>
      <c r="C15" s="6">
        <v>0.9092656441609519</v>
      </c>
      <c r="D15" s="6">
        <v>45</v>
      </c>
      <c r="J15">
        <v>9000</v>
      </c>
      <c r="K15">
        <f t="shared" si="1"/>
        <v>7100</v>
      </c>
      <c r="L15">
        <v>66.2</v>
      </c>
      <c r="M15">
        <f t="shared" si="2"/>
        <v>66.2</v>
      </c>
      <c r="N15">
        <f t="shared" si="3"/>
        <v>64.702163321879937</v>
      </c>
      <c r="P15">
        <v>10500</v>
      </c>
      <c r="Q15">
        <f>$Q$11*P15+$Q$12</f>
        <v>57.374885425688262</v>
      </c>
      <c r="V15" t="s">
        <v>75</v>
      </c>
    </row>
    <row r="16" spans="1:22" x14ac:dyDescent="0.25">
      <c r="A16" s="6">
        <v>281.58</v>
      </c>
      <c r="B16" s="6">
        <v>1500</v>
      </c>
      <c r="C16" s="6">
        <v>0.91427941863519246</v>
      </c>
      <c r="D16" s="6">
        <v>48.4</v>
      </c>
      <c r="J16">
        <v>9235</v>
      </c>
      <c r="K16">
        <f t="shared" si="1"/>
        <v>7335</v>
      </c>
      <c r="L16">
        <v>60</v>
      </c>
      <c r="M16">
        <f t="shared" si="2"/>
        <v>60</v>
      </c>
      <c r="N16">
        <f t="shared" si="3"/>
        <v>60.015829109861443</v>
      </c>
      <c r="P16">
        <v>10520</v>
      </c>
      <c r="Q16">
        <f t="shared" ref="Q16:Q20" si="4">$Q$11*P16+$Q$12</f>
        <v>45.89990834055061</v>
      </c>
      <c r="V16" t="s">
        <v>76</v>
      </c>
    </row>
    <row r="17" spans="1:17" x14ac:dyDescent="0.25">
      <c r="A17" s="6">
        <v>300.31</v>
      </c>
      <c r="B17" s="6">
        <v>1500</v>
      </c>
      <c r="C17" s="6">
        <v>0.90387009591715561</v>
      </c>
      <c r="D17" s="6">
        <v>52.2</v>
      </c>
      <c r="P17">
        <v>10540</v>
      </c>
      <c r="Q17">
        <f t="shared" si="4"/>
        <v>34.424931255412957</v>
      </c>
    </row>
    <row r="18" spans="1:17" x14ac:dyDescent="0.25">
      <c r="A18" s="10">
        <v>20.57</v>
      </c>
      <c r="B18" s="10">
        <v>3000</v>
      </c>
      <c r="C18" s="10">
        <v>0.91148150077384427</v>
      </c>
      <c r="D18">
        <v>7.1</v>
      </c>
      <c r="P18">
        <v>10560</v>
      </c>
      <c r="Q18">
        <f t="shared" si="4"/>
        <v>22.949954170275305</v>
      </c>
    </row>
    <row r="19" spans="1:17" x14ac:dyDescent="0.25">
      <c r="A19" s="10">
        <v>40.869999999999997</v>
      </c>
      <c r="B19" s="10">
        <v>3000</v>
      </c>
      <c r="C19" s="10">
        <v>0.94469271899748464</v>
      </c>
      <c r="D19">
        <v>13.6</v>
      </c>
      <c r="P19">
        <v>10580</v>
      </c>
      <c r="Q19">
        <f t="shared" si="4"/>
        <v>11.474977085137652</v>
      </c>
    </row>
    <row r="20" spans="1:17" x14ac:dyDescent="0.25">
      <c r="A20" s="10">
        <v>60.84</v>
      </c>
      <c r="B20" s="10">
        <v>3000</v>
      </c>
      <c r="C20" s="10">
        <v>0.94660706794926253</v>
      </c>
      <c r="D20">
        <v>20.100000000000001</v>
      </c>
      <c r="P20">
        <v>10600</v>
      </c>
      <c r="Q20">
        <f t="shared" si="4"/>
        <v>0</v>
      </c>
    </row>
    <row r="21" spans="1:17" x14ac:dyDescent="0.25">
      <c r="A21" s="10">
        <v>80.849999999999994</v>
      </c>
      <c r="B21" s="10">
        <v>3000</v>
      </c>
      <c r="C21" s="10">
        <v>0.95963231457353215</v>
      </c>
      <c r="D21">
        <v>26.5</v>
      </c>
    </row>
    <row r="22" spans="1:17" x14ac:dyDescent="0.25">
      <c r="A22" s="10">
        <v>99.97</v>
      </c>
      <c r="B22" s="10">
        <v>3000</v>
      </c>
      <c r="C22" s="10">
        <v>0.96499527385072759</v>
      </c>
      <c r="D22">
        <v>32.6</v>
      </c>
    </row>
    <row r="23" spans="1:17" x14ac:dyDescent="0.25">
      <c r="A23" s="10">
        <v>117.97</v>
      </c>
      <c r="B23" s="10">
        <v>3000</v>
      </c>
      <c r="C23" s="10">
        <v>0.97251235910080736</v>
      </c>
      <c r="D23">
        <v>38.1</v>
      </c>
      <c r="E23" s="10">
        <v>39</v>
      </c>
    </row>
    <row r="24" spans="1:17" x14ac:dyDescent="0.25">
      <c r="A24" s="10">
        <v>139.08000000000001</v>
      </c>
      <c r="B24" s="10">
        <v>3000</v>
      </c>
      <c r="C24" s="10">
        <v>0.9677930554983184</v>
      </c>
      <c r="D24">
        <v>45.2</v>
      </c>
    </row>
    <row r="25" spans="1:17" x14ac:dyDescent="0.25">
      <c r="A25" s="11">
        <v>21.88</v>
      </c>
      <c r="B25" s="11">
        <v>4500</v>
      </c>
      <c r="C25" s="11">
        <v>0.91271555201737387</v>
      </c>
      <c r="D25">
        <v>11.3</v>
      </c>
    </row>
    <row r="26" spans="1:17" x14ac:dyDescent="0.25">
      <c r="A26" s="11">
        <v>41.38</v>
      </c>
      <c r="B26" s="11">
        <v>4500</v>
      </c>
      <c r="C26" s="11">
        <v>0.9468268075070575</v>
      </c>
      <c r="D26">
        <v>20.6</v>
      </c>
    </row>
    <row r="27" spans="1:17" x14ac:dyDescent="0.25">
      <c r="A27" s="11">
        <v>60.21</v>
      </c>
      <c r="B27" s="11">
        <v>4500</v>
      </c>
      <c r="C27" s="11">
        <v>0.95511747051988083</v>
      </c>
      <c r="D27">
        <v>29.7</v>
      </c>
    </row>
    <row r="28" spans="1:17" x14ac:dyDescent="0.25">
      <c r="A28" s="11">
        <v>80.91</v>
      </c>
      <c r="B28" s="11">
        <v>4500</v>
      </c>
      <c r="C28" s="11">
        <v>0.96284814464220203</v>
      </c>
      <c r="D28">
        <v>39.6</v>
      </c>
      <c r="E28" s="11">
        <v>39</v>
      </c>
    </row>
    <row r="29" spans="1:17" x14ac:dyDescent="0.25">
      <c r="A29" s="11">
        <v>102.17</v>
      </c>
      <c r="B29" s="11">
        <v>4500</v>
      </c>
      <c r="C29" s="11">
        <v>0.96301515799085213</v>
      </c>
      <c r="D29">
        <v>50</v>
      </c>
    </row>
    <row r="30" spans="1:17" x14ac:dyDescent="0.25">
      <c r="A30" s="11">
        <v>121.84</v>
      </c>
      <c r="B30" s="11">
        <v>4500</v>
      </c>
      <c r="C30" s="11">
        <v>0.96150271987515745</v>
      </c>
      <c r="D30">
        <v>59.7</v>
      </c>
    </row>
    <row r="31" spans="1:17" x14ac:dyDescent="0.25">
      <c r="A31" s="11">
        <v>136.66999999999999</v>
      </c>
      <c r="B31" s="11">
        <v>4500</v>
      </c>
      <c r="C31" s="11">
        <v>0.96144926923815721</v>
      </c>
      <c r="D31">
        <v>67</v>
      </c>
      <c r="E31" s="11">
        <v>67</v>
      </c>
    </row>
    <row r="32" spans="1:17" x14ac:dyDescent="0.25">
      <c r="A32" s="12">
        <v>21.43</v>
      </c>
      <c r="B32" s="12">
        <v>6000</v>
      </c>
      <c r="C32" s="12">
        <v>0.87483741584957031</v>
      </c>
      <c r="D32">
        <v>15.4</v>
      </c>
    </row>
    <row r="33" spans="1:6" x14ac:dyDescent="0.25">
      <c r="A33" s="12">
        <v>40.39</v>
      </c>
      <c r="B33" s="12">
        <v>6000</v>
      </c>
      <c r="C33" s="12">
        <v>0.92662877453446513</v>
      </c>
      <c r="D33">
        <v>27.4</v>
      </c>
    </row>
    <row r="34" spans="1:6" x14ac:dyDescent="0.25">
      <c r="A34" s="12">
        <v>59.45</v>
      </c>
      <c r="B34" s="12">
        <v>6000</v>
      </c>
      <c r="C34" s="12">
        <v>0.94366415719159846</v>
      </c>
      <c r="D34">
        <v>39.6</v>
      </c>
      <c r="E34" s="12">
        <v>39</v>
      </c>
    </row>
    <row r="35" spans="1:6" x14ac:dyDescent="0.25">
      <c r="A35" s="12">
        <v>80.63</v>
      </c>
      <c r="B35" s="12">
        <v>6000</v>
      </c>
      <c r="C35" s="12">
        <v>0.94928314467543218</v>
      </c>
      <c r="D35">
        <v>53.4</v>
      </c>
    </row>
    <row r="36" spans="1:6" x14ac:dyDescent="0.25">
      <c r="A36" s="12">
        <v>100.86</v>
      </c>
      <c r="B36" s="12">
        <v>6000</v>
      </c>
      <c r="C36" s="12">
        <v>0.95061477539156947</v>
      </c>
      <c r="D36">
        <v>66.7</v>
      </c>
      <c r="E36" s="12">
        <v>67</v>
      </c>
    </row>
    <row r="37" spans="1:6" x14ac:dyDescent="0.25">
      <c r="A37" s="13">
        <v>21.41</v>
      </c>
      <c r="B37" s="13">
        <v>7500</v>
      </c>
      <c r="C37" s="13">
        <v>0.84982752162247099</v>
      </c>
      <c r="D37">
        <v>19.8</v>
      </c>
    </row>
    <row r="38" spans="1:6" x14ac:dyDescent="0.25">
      <c r="A38" s="13">
        <v>40.47</v>
      </c>
      <c r="B38" s="13">
        <v>7500</v>
      </c>
      <c r="C38" s="13">
        <v>0.90114707432387797</v>
      </c>
      <c r="D38">
        <v>35.299999999999997</v>
      </c>
    </row>
    <row r="39" spans="1:6" x14ac:dyDescent="0.25">
      <c r="A39" s="13">
        <v>60.9</v>
      </c>
      <c r="B39" s="13">
        <v>7500</v>
      </c>
      <c r="C39" s="13">
        <v>0.92583798903059822</v>
      </c>
      <c r="D39">
        <v>51.7</v>
      </c>
    </row>
    <row r="40" spans="1:6" x14ac:dyDescent="0.25">
      <c r="A40" s="13">
        <v>78.98</v>
      </c>
      <c r="B40" s="13">
        <v>7500</v>
      </c>
      <c r="C40" s="13">
        <v>0.93208803657932193</v>
      </c>
      <c r="D40">
        <v>66.599999999999994</v>
      </c>
      <c r="E40" s="13">
        <v>67</v>
      </c>
    </row>
    <row r="41" spans="1:6" x14ac:dyDescent="0.25">
      <c r="A41" s="9">
        <v>31.75</v>
      </c>
      <c r="B41" s="9">
        <v>9000</v>
      </c>
      <c r="C41" s="9">
        <v>0.89037761415982664</v>
      </c>
      <c r="D41">
        <v>33.6</v>
      </c>
    </row>
    <row r="42" spans="1:6" x14ac:dyDescent="0.25">
      <c r="A42" s="9">
        <v>41.16</v>
      </c>
      <c r="B42" s="9">
        <v>9000</v>
      </c>
      <c r="C42" s="9">
        <v>0.89786214802995279</v>
      </c>
      <c r="D42">
        <v>43.2</v>
      </c>
    </row>
    <row r="43" spans="1:6" x14ac:dyDescent="0.25">
      <c r="A43" s="9">
        <v>50.74</v>
      </c>
      <c r="B43" s="9">
        <v>9000</v>
      </c>
      <c r="C43" s="9">
        <v>0.91264095551562585</v>
      </c>
      <c r="D43">
        <v>52.4</v>
      </c>
    </row>
    <row r="44" spans="1:6" x14ac:dyDescent="0.25">
      <c r="A44" s="9">
        <v>59.67</v>
      </c>
      <c r="B44" s="9">
        <v>9000</v>
      </c>
      <c r="C44" s="9">
        <v>0.91750854578988705</v>
      </c>
      <c r="D44">
        <v>61.3</v>
      </c>
    </row>
    <row r="45" spans="1:6" x14ac:dyDescent="0.25">
      <c r="A45" s="9">
        <v>66.209999999999994</v>
      </c>
      <c r="B45" s="9">
        <v>9000</v>
      </c>
      <c r="C45" s="9">
        <v>0.92033453510707175</v>
      </c>
      <c r="D45">
        <v>67.8</v>
      </c>
      <c r="E45" s="9">
        <v>67</v>
      </c>
    </row>
    <row r="46" spans="1:6" x14ac:dyDescent="0.25">
      <c r="A46" s="11">
        <v>31.75</v>
      </c>
      <c r="B46" s="11">
        <v>10500</v>
      </c>
      <c r="C46" s="11">
        <v>0.89037761415982664</v>
      </c>
      <c r="F46" t="s">
        <v>87</v>
      </c>
    </row>
    <row r="47" spans="1:6" x14ac:dyDescent="0.25">
      <c r="A47" s="11">
        <v>41.16</v>
      </c>
      <c r="B47" s="11">
        <v>10500</v>
      </c>
      <c r="C47" s="11">
        <v>0.89786214802995279</v>
      </c>
    </row>
    <row r="48" spans="1:6" x14ac:dyDescent="0.25">
      <c r="A48" s="11">
        <v>50.74</v>
      </c>
      <c r="B48" s="11">
        <v>10500</v>
      </c>
      <c r="C48" s="11">
        <v>0.91264095551562585</v>
      </c>
    </row>
    <row r="49" spans="1:4" x14ac:dyDescent="0.25">
      <c r="A49" s="11">
        <v>59.67</v>
      </c>
      <c r="B49" s="11">
        <v>10500</v>
      </c>
      <c r="C49" s="11">
        <v>0.91750854578988705</v>
      </c>
    </row>
    <row r="50" spans="1:4" x14ac:dyDescent="0.25">
      <c r="A50" s="29"/>
      <c r="B50" s="29"/>
      <c r="C50" s="29"/>
    </row>
    <row r="51" spans="1:4" x14ac:dyDescent="0.25">
      <c r="D51">
        <v>4</v>
      </c>
    </row>
    <row r="52" spans="1:4" x14ac:dyDescent="0.25">
      <c r="B52">
        <v>1500</v>
      </c>
    </row>
    <row r="53" spans="1:4" x14ac:dyDescent="0.25">
      <c r="B53">
        <v>3000</v>
      </c>
    </row>
    <row r="54" spans="1:4" x14ac:dyDescent="0.25">
      <c r="B54">
        <v>4500</v>
      </c>
    </row>
    <row r="55" spans="1:4" x14ac:dyDescent="0.25">
      <c r="B55">
        <v>6000</v>
      </c>
    </row>
    <row r="56" spans="1:4" x14ac:dyDescent="0.25">
      <c r="B56">
        <v>7500</v>
      </c>
    </row>
    <row r="57" spans="1:4" x14ac:dyDescent="0.25">
      <c r="B57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CRA_031_EFFICIENCY_MAP_AVERAGES</vt:lpstr>
      <vt:lpstr>Generator Map</vt:lpstr>
      <vt:lpstr>Motor Map</vt:lpstr>
      <vt:lpstr>Generator Mode Map</vt:lpstr>
      <vt:lpstr>Motor Mode Map</vt:lpstr>
      <vt:lpstr>Max Motor Torque Calc</vt:lpstr>
      <vt:lpstr>Regen Plot</vt:lpstr>
      <vt:lpstr>Motoring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Russell</dc:creator>
  <cp:lastModifiedBy>Murray Schofield</cp:lastModifiedBy>
  <dcterms:created xsi:type="dcterms:W3CDTF">2017-01-06T08:31:38Z</dcterms:created>
  <dcterms:modified xsi:type="dcterms:W3CDTF">2018-03-08T15:19:47Z</dcterms:modified>
</cp:coreProperties>
</file>